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/>
  </bookViews>
  <sheets>
    <sheet name="2014 год" sheetId="3" r:id="rId1"/>
  </sheets>
  <definedNames>
    <definedName name="_xlnm.Print_Titles" localSheetId="0">'2014 год'!$11:$12</definedName>
  </definedNames>
  <calcPr calcId="125725" fullCalcOnLoad="1"/>
</workbook>
</file>

<file path=xl/calcChain.xml><?xml version="1.0" encoding="utf-8"?>
<calcChain xmlns="http://schemas.openxmlformats.org/spreadsheetml/2006/main">
  <c r="D70" i="3"/>
  <c r="C70"/>
  <c r="E73"/>
  <c r="E74"/>
  <c r="E71"/>
  <c r="C57"/>
  <c r="E58"/>
  <c r="E50"/>
  <c r="E48"/>
  <c r="E34"/>
  <c r="E35"/>
  <c r="E36"/>
  <c r="E37"/>
  <c r="E22"/>
  <c r="D57"/>
  <c r="E57" s="1"/>
  <c r="D61"/>
  <c r="E21"/>
  <c r="C18"/>
  <c r="D84"/>
  <c r="E84" s="1"/>
  <c r="C84"/>
  <c r="E101"/>
  <c r="E100"/>
  <c r="E85"/>
  <c r="E86"/>
  <c r="E87"/>
  <c r="E88"/>
  <c r="E89"/>
  <c r="E90"/>
  <c r="E91"/>
  <c r="C79"/>
  <c r="E68"/>
  <c r="D67"/>
  <c r="C67"/>
  <c r="C66" s="1"/>
  <c r="E66" s="1"/>
  <c r="E59"/>
  <c r="E62"/>
  <c r="E51"/>
  <c r="E41"/>
  <c r="E42"/>
  <c r="D32"/>
  <c r="C32"/>
  <c r="E32" s="1"/>
  <c r="D66"/>
  <c r="D40"/>
  <c r="C40"/>
  <c r="E103"/>
  <c r="E102"/>
  <c r="E99"/>
  <c r="E98"/>
  <c r="E97"/>
  <c r="E96"/>
  <c r="E95"/>
  <c r="E94"/>
  <c r="C61"/>
  <c r="E61" s="1"/>
  <c r="C54"/>
  <c r="C24"/>
  <c r="C14"/>
  <c r="C16"/>
  <c r="D54"/>
  <c r="E54" s="1"/>
  <c r="D24"/>
  <c r="E24"/>
  <c r="D18"/>
  <c r="E18" s="1"/>
  <c r="D14"/>
  <c r="D16"/>
  <c r="E16" s="1"/>
  <c r="D108"/>
  <c r="C108"/>
  <c r="E108"/>
  <c r="C144"/>
  <c r="E144" s="1"/>
  <c r="C137"/>
  <c r="C155"/>
  <c r="C151"/>
  <c r="E151" s="1"/>
  <c r="C147"/>
  <c r="E104"/>
  <c r="E105"/>
  <c r="D155"/>
  <c r="E155" s="1"/>
  <c r="E150"/>
  <c r="D79"/>
  <c r="E79"/>
  <c r="D137"/>
  <c r="D144"/>
  <c r="D147"/>
  <c r="E147" s="1"/>
  <c r="D151"/>
  <c r="E148"/>
  <c r="E149"/>
  <c r="E141"/>
  <c r="E138"/>
  <c r="E139"/>
  <c r="E140"/>
  <c r="E136"/>
  <c r="E135"/>
  <c r="E93"/>
  <c r="E92"/>
  <c r="E83"/>
  <c r="E82"/>
  <c r="E17"/>
  <c r="E156"/>
  <c r="E46"/>
  <c r="E47"/>
  <c r="E23"/>
  <c r="E152"/>
  <c r="E153"/>
  <c r="E154"/>
  <c r="E133"/>
  <c r="E134"/>
  <c r="E120"/>
  <c r="E25"/>
  <c r="E26"/>
  <c r="E27"/>
  <c r="E28"/>
  <c r="E142"/>
  <c r="E143"/>
  <c r="E121"/>
  <c r="E131"/>
  <c r="E132"/>
  <c r="E145"/>
  <c r="E146"/>
  <c r="E122"/>
  <c r="E115"/>
  <c r="E116"/>
  <c r="E117"/>
  <c r="E118"/>
  <c r="E109"/>
  <c r="E110"/>
  <c r="E111"/>
  <c r="E112"/>
  <c r="E129"/>
  <c r="E69"/>
  <c r="E72"/>
  <c r="E15"/>
  <c r="E19"/>
  <c r="E20"/>
  <c r="E29"/>
  <c r="E30"/>
  <c r="E31"/>
  <c r="E33"/>
  <c r="E45"/>
  <c r="E52"/>
  <c r="E53"/>
  <c r="E55"/>
  <c r="E75"/>
  <c r="E80"/>
  <c r="E81"/>
  <c r="E106"/>
  <c r="E107"/>
  <c r="E113"/>
  <c r="E114"/>
  <c r="E119"/>
  <c r="E123"/>
  <c r="E124"/>
  <c r="E126"/>
  <c r="E127"/>
  <c r="E128"/>
  <c r="E130"/>
  <c r="E44"/>
  <c r="E49"/>
  <c r="E43"/>
  <c r="E125"/>
  <c r="E70"/>
  <c r="E137"/>
  <c r="E40"/>
  <c r="E14"/>
  <c r="C78"/>
  <c r="C77" s="1"/>
  <c r="D78"/>
  <c r="E78" s="1"/>
  <c r="D56" l="1"/>
  <c r="E56" s="1"/>
  <c r="E67"/>
  <c r="D77"/>
  <c r="D13"/>
  <c r="E13" s="1"/>
  <c r="C56"/>
  <c r="C13" s="1"/>
  <c r="C157" s="1"/>
  <c r="D157" l="1"/>
  <c r="E157" s="1"/>
  <c r="E77"/>
</calcChain>
</file>

<file path=xl/sharedStrings.xml><?xml version="1.0" encoding="utf-8"?>
<sst xmlns="http://schemas.openxmlformats.org/spreadsheetml/2006/main" count="309" uniqueCount="283">
  <si>
    <t>Код бюджетной классификации Российской Федерации</t>
  </si>
  <si>
    <t xml:space="preserve">Наименование доходов </t>
  </si>
  <si>
    <t>Налоги на прибыль, доходы</t>
  </si>
  <si>
    <t>Налог на доходы физических лиц</t>
  </si>
  <si>
    <t>Единый налог на вмененный доход для отдельных видов деятельности</t>
  </si>
  <si>
    <t>Налоги на совокупный доход</t>
  </si>
  <si>
    <t>Налоги на имущество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</si>
  <si>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</si>
  <si>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</si>
  <si>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 xml:space="preserve">Платежи от государственных и муниципальных унитарных предприятий 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</si>
  <si>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</si>
  <si>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</si>
  <si>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</si>
  <si>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 xml:space="preserve">1 11 07014 04 0000 120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</si>
  <si>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</si>
  <si>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1 06 01020 04 0000 110</t>
  </si>
  <si>
    <t>Прочие субсидии</t>
  </si>
  <si>
    <t xml:space="preserve">Управляющая делами </t>
  </si>
  <si>
    <t xml:space="preserve">Налог на имущество физических лиц </t>
  </si>
  <si>
    <t>Единый сельскохозяйственный налог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</si>
  <si>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</si>
  <si>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01 января 2006 года)</t>
  </si>
  <si>
    <t>Прочие налоги и сборы (по отмененным местным налогам и сборам)</t>
  </si>
  <si>
    <t>Прочие неналоговые доходы</t>
  </si>
  <si>
    <t xml:space="preserve"> -</t>
  </si>
  <si>
    <t>1 05 01010 01 0000 110</t>
  </si>
  <si>
    <t>1 05 01020 01 0000 110</t>
  </si>
  <si>
    <t>Налог на имущество физических лиц,  взимаемый по ставкам, применямым к объектам налогообложения, расположенным в границах городских округов</t>
  </si>
  <si>
    <t>1 06 04011 02 0000 110</t>
  </si>
  <si>
    <t>Транспортный налог с организаций</t>
  </si>
  <si>
    <t>1 06 04012 02 0000 110</t>
  </si>
  <si>
    <t>1 06 06012 04 0000 110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</si>
  <si>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</si>
  <si>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1 06 06022 04 0000 110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</si>
  <si>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</si>
  <si>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</si>
  <si>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</si>
  <si>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Субвенции местным бюджетам на выполнение передаваемых полномочий субъектов Российской Федерации </t>
  </si>
  <si>
    <t xml:space="preserve">Субвенции бюджетам городских округов на выполнение передаваемых полномочий субъектов Российской Федерации </t>
  </si>
  <si>
    <t>Транспортный налог с физических лиц</t>
  </si>
  <si>
    <t>1 09 04050 04 0000 110</t>
  </si>
  <si>
    <t>1 09 07000 04 0000 110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</si>
  <si>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</si>
  <si>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</si>
  <si>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</si>
  <si>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</si>
  <si>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</si>
  <si>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</si>
  <si>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</si>
  <si>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</si>
  <si>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</si>
  <si>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</si>
  <si>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</si>
  <si>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</si>
  <si>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ежемесячное денежное вознаграждение за классное руководство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</si>
  <si>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</si>
  <si>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муниципальных образований на содерджание ребенка в семье опекуна и приемной семье, а также на оплату труда приемному родителю</t>
  </si>
  <si>
    <t>ВСЕГО ДОХОДОВ</t>
  </si>
  <si>
    <t>НАЛОГОВЫЕ И НЕНАЛОГОВЫЕ ДОХОДЫ</t>
  </si>
  <si>
    <t>2 02 03028 00 0000 151</t>
  </si>
  <si>
    <t>2 02 03028 04 0000 141</t>
  </si>
  <si>
    <t>Субвенции бюджетам муниципальных образований на внедрение инновационных программ</t>
  </si>
  <si>
    <t>Субвенции бюджетам городских округов на внедрение инновационных программ</t>
  </si>
  <si>
    <t>000 1 00 00000 00 0000 000</t>
  </si>
  <si>
    <t>000 1 01 00000 00 0000 000</t>
  </si>
  <si>
    <t>000 1 01 02000 01 0000 110</t>
  </si>
  <si>
    <t xml:space="preserve">000 1 05 00000 00 0000 000 </t>
  </si>
  <si>
    <t>000 1 05 02000 02 0000 110</t>
  </si>
  <si>
    <t>000 1 05 03000 01 0000 110</t>
  </si>
  <si>
    <t>000 1 06 00000 00 0000 000</t>
  </si>
  <si>
    <t>000 1 06 01000 00 0000 110</t>
  </si>
  <si>
    <t>000 1 06 06000 00 0000 110</t>
  </si>
  <si>
    <t>000 1 08 00000 00 0000 000</t>
  </si>
  <si>
    <t>000 1 08 03010 01 0000 110</t>
  </si>
  <si>
    <t>000 1 09 00000 00 0000 000</t>
  </si>
  <si>
    <t>000 1 11 00000 00 0000 000</t>
  </si>
  <si>
    <t>000 1 11 05000 00 0000 120</t>
  </si>
  <si>
    <t>000 1 11 05034 04 0000 120</t>
  </si>
  <si>
    <t>000 1 11 07000 00 0000 120</t>
  </si>
  <si>
    <t>000 1 12 00000 00 0000 000</t>
  </si>
  <si>
    <t>000 1 12 01000 01 0000 120</t>
  </si>
  <si>
    <t>000 1 13 00000 00 0000 000</t>
  </si>
  <si>
    <t>000 1 14 00000 00 0000 000</t>
  </si>
  <si>
    <t>000 1 14 06000 00 0000 430</t>
  </si>
  <si>
    <t>000 1 14 06012 04 0000 430</t>
  </si>
  <si>
    <t>000 1 16 00000 00 0000 000</t>
  </si>
  <si>
    <t>000 1 17 00000 00 0000 000</t>
  </si>
  <si>
    <t>000 2 00 00000 00 0000 000</t>
  </si>
  <si>
    <t>000 2 02 00000 00 0000 000</t>
  </si>
  <si>
    <t>000 2 02 01000 00 0000 151</t>
  </si>
  <si>
    <t>000 2 02 02000 00 0000 151</t>
  </si>
  <si>
    <t>000 2 02 02999 00 0000 151</t>
  </si>
  <si>
    <t>000 2 02 02999 04 0000 151</t>
  </si>
  <si>
    <t>000 2 02 03000 00 0000 151</t>
  </si>
  <si>
    <t>000 2 02 03007 00 0000 151</t>
  </si>
  <si>
    <t>000 2 02 03007 04 0000 151</t>
  </si>
  <si>
    <t>000 2 02 03021 00 0000 151</t>
  </si>
  <si>
    <t>000 2 02 03021 04 0000 151</t>
  </si>
  <si>
    <t>000 2 02 03024 00 0000 151</t>
  </si>
  <si>
    <t>000 2 02 03024 04 0000 151</t>
  </si>
  <si>
    <t>000 2 02 03027 00 0000 151</t>
  </si>
  <si>
    <t>000 2 02 03027 04 0000 151</t>
  </si>
  <si>
    <t>000 2 02 03029 00 0000 151</t>
  </si>
  <si>
    <t>000 2 02 03029 04 0000 151</t>
  </si>
  <si>
    <t>000 1 14 02000 00 0000 000</t>
  </si>
  <si>
    <t>000 2 02 01001 00 0000 151</t>
  </si>
  <si>
    <t>Дотации на выравнивание бюджетной обеспеченности</t>
  </si>
  <si>
    <t>000 2 02 01001 04 0000 151</t>
  </si>
  <si>
    <t>Дотации бюджетам городских округов  на выравнивание бюджетной обеспеченности</t>
  </si>
  <si>
    <t>Доходы от продажи материальных и нематериальных активов</t>
  </si>
  <si>
    <t>000 2 02 03001 00 0000 151</t>
  </si>
  <si>
    <t>000 2 02 03001 04 0000 151</t>
  </si>
  <si>
    <t>000 2 02 03004 00 0000 151</t>
  </si>
  <si>
    <t>000 2 02 03004 04 0000 151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</si>
  <si>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</si>
  <si>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</si>
  <si>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на обеспечение мер социальной поддержки для лиц, награжденных знаком «Почетный донор СССР», «Почетный донор России»</t>
  </si>
  <si>
    <t>000 2 02 03012 00 0000 151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</si>
  <si>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</si>
  <si>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000 2 02 03012 04 0000 151</t>
  </si>
  <si>
    <t>000 2 02 03013 00 0000 151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</si>
  <si>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</si>
  <si>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000 2 02 03013 04 0000 151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</si>
  <si>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</si>
  <si>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000 2 02 03022 00 0000 151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</si>
  <si>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</si>
  <si>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000 2 02 03022 04 0000 151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</si>
  <si>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</si>
  <si>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000 2 02 09000 00 0000 151</t>
  </si>
  <si>
    <t>Прочие безвозмездные поступления от других бюджетов бюджетной системы</t>
  </si>
  <si>
    <t>000 2 02 09020 00 0000 151</t>
  </si>
  <si>
    <t>Прочие безвозмездные поступления от бюджетов субъектов Российской Федерации</t>
  </si>
  <si>
    <t>000 2 02 09023 04 0000 151</t>
  </si>
  <si>
    <t>Прочие безвозмездные поступления в бюджеты городских округов от бюджетов субъектов Российской Федерации</t>
  </si>
  <si>
    <t>Субвенции бюджетам городских округов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</si>
  <si>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</si>
  <si>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</si>
  <si>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</si>
  <si>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000 1 14 06024 04 0000 430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</si>
  <si>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учреждений, а также земельных участков государственных и муниципальных предприятий, в том числе казенных)</t>
  </si>
  <si>
    <t>Доходы от продажи земельных участков, находящихся в собственности городских округов (за исключением участков муниципальных бюджетных и автономных учреждений)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</si>
  <si>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</si>
  <si>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</si>
  <si>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</si>
  <si>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 учреждений)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</si>
  <si>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</si>
  <si>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</si>
  <si>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000 2 02 03053 00 0000 151</t>
  </si>
  <si>
    <t xml:space="preserve"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службу по призыву </t>
  </si>
  <si>
    <t>000 2 02 03053 04 0000 151</t>
  </si>
  <si>
    <t xml:space="preserve">Субвенции бюджетам городских округов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службу по призыву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</si>
  <si>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</si>
  <si>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</si>
  <si>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</si>
  <si>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</si>
  <si>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000 1 11 05012 04 0000 120</t>
  </si>
  <si>
    <t>Доходы от оказания платных услуг (работ) и компенсации затрат государства</t>
  </si>
  <si>
    <t xml:space="preserve">000 1 13 01994 04 0000 130  </t>
  </si>
  <si>
    <t xml:space="preserve">Прочие доходы от оказания платных услуг (работ) получателями средств бюджетов городских округов </t>
  </si>
  <si>
    <t xml:space="preserve">606 1 13 01994 04 0000 130  </t>
  </si>
  <si>
    <t>000 1 14 02040 04 0000 410</t>
  </si>
  <si>
    <t>000 1 14 02043 04 0000 410</t>
  </si>
  <si>
    <t>Субвенции бюджетам городских округов на содержание ребенка в семье опекуна и приемной семье, а также на оплату труда приемному родителю</t>
  </si>
  <si>
    <t>000 2 02 04000 00 0000 151</t>
  </si>
  <si>
    <t>Иные межбюджетные трасферты</t>
  </si>
  <si>
    <t>000 2 02 04025 00 0000 151</t>
  </si>
  <si>
    <t>Межбюджетные трансферты¸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</si>
  <si>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000 2 02 04025 04 0000 151</t>
  </si>
  <si>
    <t>Межбюджетные трансферты¸ передаваемые бюджетам городских округов на комплектование книжных фондов библиотек муниципальных образований</t>
  </si>
  <si>
    <t>000 2 02 04999 00 0000 151</t>
  </si>
  <si>
    <t>000 2 02 04999 04 0000 151</t>
  </si>
  <si>
    <t>Субвенции бюджетам городских округов муниципальных образований на ежемесячное денежное вознаграждение за классное руководство</t>
  </si>
  <si>
    <t>000 1 13 02994 04 0000 130</t>
  </si>
  <si>
    <t>Прочие доходы от компенсации затрат бюджетов городских округов</t>
  </si>
  <si>
    <t>Прочие межбюджетные трансферты, передаваемые бюджетам городских округов</t>
  </si>
  <si>
    <t>Прочие межбюджетные трансферты, передаваемые бюджетам</t>
  </si>
  <si>
    <t>000 1 05 04000 02 0000 110</t>
  </si>
  <si>
    <t>Налог, взимаемый в связи с применением патентной системы налогообложения</t>
  </si>
  <si>
    <t>000 2 02 02105 00 0000 151</t>
  </si>
  <si>
    <t>Субсидии бюджетам на проведение противо-аварийных мероприятий в зданиях государственных и муниципальных общеобразовательных учреждений</t>
  </si>
  <si>
    <t>Субсидии бюджетам городских округов на проведение противоаварийных мероприятий в зданиях государственных и муниципальных общеобразовательных учреждений</t>
  </si>
  <si>
    <t>000 2 02 03090 00 0000 151</t>
  </si>
  <si>
    <t>000 2 02 03090 04 0000 151</t>
  </si>
  <si>
    <t>Субвенции бюджетам на осуществление ежемесячной денежной выплаты, назначаемой в случае рождения третьего ребенка или последующих детей, до достижения ребёнком возраста трёх лет</t>
  </si>
  <si>
    <t xml:space="preserve">Субвенции бюджетам городских округов на осуществление ежемесячной денежной выплаты, на-значаемой в случае рождения третьего ребенка или последующих детей, до достижения ребёнком возраста трёх лет 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</si>
  <si>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</si>
  <si>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</si>
  <si>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</si>
  <si>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</si>
  <si>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000 2 18 04000 04 0000 180</t>
  </si>
  <si>
    <t>Доходы бюджетов городских округов от возврата  организациями остатков субсидий прошлых лет</t>
  </si>
  <si>
    <t>000 2 18 04010 04 0000 180</t>
  </si>
  <si>
    <t>Доходы бюджетов городских округов от возврата бюджетными учреждениями остатков субсидий прошлых лет</t>
  </si>
  <si>
    <t>000 2 19 04000 04 0000 151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</si>
  <si>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</si>
  <si>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614 1 13 01994 04 0000 130  </t>
  </si>
  <si>
    <t>000 1 03 00000 00 0000 000</t>
  </si>
  <si>
    <t>000 1 03 02000 01 0000 110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</si>
  <si>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</si>
  <si>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</si>
  <si>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000 2 02 01003 00 0000 151</t>
  </si>
  <si>
    <t>Дотации бюджетам на поддержку мер по обеспечению сбалансированности бюджетов</t>
  </si>
  <si>
    <t>000 2 02 01003 04 0000 151</t>
  </si>
  <si>
    <t>Дотации бюджетам городских округов на поддержку мер по обеспечению сбалансированности бюджетов</t>
  </si>
  <si>
    <t>000 2 02 02077 00 0000 151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</si>
  <si>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</si>
  <si>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</si>
  <si>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000 2 02 02077 04 0000 151</t>
  </si>
  <si>
    <t>000 2 02 03122 00 0000 151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</si>
  <si>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</si>
  <si>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000 2 02 03122 04 0000 151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</si>
  <si>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</si>
  <si>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</si>
  <si>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000 2 07 04000 04 0000 151</t>
  </si>
  <si>
    <t>Прочие безвозмездные поступления</t>
  </si>
  <si>
    <t>000 2 07 00000 00 0000 151</t>
  </si>
  <si>
    <t>Прочие безвозмездные поступления в бюджеты городских округов</t>
  </si>
  <si>
    <t>000 2 07 04050 04 0208 151</t>
  </si>
  <si>
    <t>606 2 07 04050 04 0208 151</t>
  </si>
  <si>
    <t>Прочие безвозмездные поступления в бюджеты городских округов учреждениям, находящимся в ведении органов местного самоуправления</t>
  </si>
  <si>
    <t>000 2 02 02216 00 0000 151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</si>
  <si>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</si>
  <si>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000 1 09 04050 04 0000 110</t>
  </si>
  <si>
    <t xml:space="preserve">  -</t>
  </si>
  <si>
    <t>606 1 13 02994 04 0000 130</t>
  </si>
  <si>
    <t>000 2 02 02088 00 0000 151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</si>
  <si>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</si>
  <si>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000 2 02 02088 04 0000 151</t>
  </si>
  <si>
    <t>Субсидии бюджетам городских округов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</si>
  <si>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000 2 02 02088 04 0002 151</t>
  </si>
  <si>
    <t>Субсидии бюджетам городских округов на обеспечение мероприятий по 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</si>
  <si>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</si>
  <si>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</si>
  <si>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000 2 02 02089 04 0000 151</t>
  </si>
  <si>
    <t>Субсидии бюджетам городских округов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</si>
  <si>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000 2 02 02089 04 0002 151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</si>
  <si>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</si>
  <si>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</si>
  <si>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</si>
  <si>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000 1 08 07150 01 0000 110 </t>
  </si>
  <si>
    <t>Государственная пошлина за выдачу разрешения на установку рекламной продукции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</si>
  <si>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</si>
  <si>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</si>
  <si>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</si>
  <si>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</si>
  <si>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601 1 13 01994 04 0000 130  </t>
  </si>
  <si>
    <t>609 1 13 02994 04 0000 130</t>
  </si>
  <si>
    <t>000 2 02 02051 00 0000 151</t>
  </si>
  <si>
    <t>Субсидии бюджетам на реализацию федеральных целевых программ</t>
  </si>
  <si>
    <t>000 2 02 02051 04 0000 151</t>
  </si>
  <si>
    <t>Субсидии бюджетам городских округов на реализацию федеральных целевых программ</t>
  </si>
  <si>
    <t xml:space="preserve">Утверждено решением Думы города Георгиевска "О бюджете города Георгиевска на 2014 год  и на плановый период 2015 и 2016 годов" с учетом изменений </t>
  </si>
  <si>
    <t>Процент исполнения, %</t>
  </si>
  <si>
    <t xml:space="preserve">ДОХОДЫ БЮДЖЕТА ГОРОДА ГЕОРГИЕВСКА </t>
  </si>
  <si>
    <t xml:space="preserve">по кодам видов доходов, подвидов доходов, классификации операций сектора государственного </t>
  </si>
  <si>
    <t>управления, относящихся к доходам бюджета города Георгиевска,</t>
  </si>
  <si>
    <r>
      <t xml:space="preserve">за  </t>
    </r>
    <r>
      <rPr>
        <b/>
        <sz val="16"/>
        <rFont val="Times New Roman"/>
        <family val="1"/>
        <charset val="204"/>
      </rPr>
      <t>2014</t>
    </r>
    <r>
      <rPr>
        <b/>
        <sz val="14"/>
        <rFont val="Times New Roman"/>
        <family val="1"/>
        <charset val="204"/>
      </rPr>
      <t xml:space="preserve"> год</t>
    </r>
  </si>
  <si>
    <t>-</t>
  </si>
  <si>
    <t>613 1 13 02994 04 0000 130</t>
  </si>
  <si>
    <t>645 1 13 02994 04 0000 130</t>
  </si>
  <si>
    <t>000 2 02 02210 00 0000 151</t>
  </si>
  <si>
    <t>000 2 02 02210 04 0000 151</t>
  </si>
  <si>
    <t>Субсидии бюджетам городских округов на модернизацию региональных систем дошкольного образования</t>
  </si>
  <si>
    <t>000 2 02 02204 00 0000 151</t>
  </si>
  <si>
    <t xml:space="preserve">Исполнено за 2014 год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</si>
  <si>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</si>
  <si>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казну (за исключением земельных участков)</t>
  </si>
  <si>
    <t>000 1 11 05030 00 0000 120</t>
  </si>
  <si>
    <t>000 1 11 05070 00 0000 120</t>
  </si>
  <si>
    <t xml:space="preserve">Доходы от продажи земельных участков, государственная собственность на которые не разграничена </t>
  </si>
  <si>
    <t>000 1 14 06010 00 0000 430</t>
  </si>
  <si>
    <t>000 1 14 06020 00 0000 430</t>
  </si>
  <si>
    <t>Доходы от продажи земельных участков, государственная собственность на которые  разграничена (за исключением участков муниципальных бюджетных и автономных учреждений)</t>
  </si>
  <si>
    <t>Субсидии бюджетам субъектов Российской Федерации на реализацию региональных про-грамм в области энергосбережения и повышения энергетической эффективности</t>
  </si>
  <si>
    <t>Субсидии бюджетам городских округов на реализацию региональных программ в области энергосбережения и повышения энергетической эффективности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</si>
  <si>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</si>
  <si>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Глава города Георгиевска</t>
  </si>
  <si>
    <t xml:space="preserve">                                от 27 мая 2015 года № 519-50</t>
  </si>
  <si>
    <t xml:space="preserve">                                к решению Думы </t>
  </si>
  <si>
    <t xml:space="preserve">                               ПРИЛОЖЕНИЕ 2</t>
  </si>
  <si>
    <t xml:space="preserve">                                города Георгиевска</t>
  </si>
  <si>
    <t xml:space="preserve">                   (тыс. рублей)</t>
  </si>
  <si>
    <t xml:space="preserve">                        Л.А. Козина</t>
  </si>
</sst>
</file>

<file path=xl/styles.xml><?xml version="1.0" encoding="utf-8"?>
<styleSheet xmlns="http://schemas.openxmlformats.org/spreadsheetml/2006/main">
  <numFmts count="1">
    <numFmt numFmtId="172" formatCode="0.0"/>
  </numFmts>
  <fonts count="12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</font>
    <font>
      <b/>
      <sz val="12"/>
      <name val="TimesNewRomanPSMT"/>
      <charset val="204"/>
    </font>
    <font>
      <sz val="12"/>
      <name val="TimesNewRomanPSMT"/>
    </font>
    <font>
      <sz val="12"/>
      <color indexed="10"/>
      <name val="Times New Roman"/>
      <family val="1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justify" wrapText="1"/>
    </xf>
    <xf numFmtId="172" fontId="6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172" fontId="4" fillId="0" borderId="0" xfId="0" applyNumberFormat="1" applyFont="1" applyBorder="1" applyAlignment="1">
      <alignment horizontal="right" wrapText="1"/>
    </xf>
    <xf numFmtId="0" fontId="6" fillId="0" borderId="0" xfId="0" applyFont="1" applyAlignment="1">
      <alignment horizontal="justify" vertical="justify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justify" vertical="top" wrapText="1"/>
    </xf>
    <xf numFmtId="0" fontId="6" fillId="0" borderId="0" xfId="0" applyFont="1" applyBorder="1"/>
    <xf numFmtId="0" fontId="4" fillId="0" borderId="0" xfId="0" applyFont="1" applyAlignment="1">
      <alignment horizontal="justify" wrapText="1"/>
    </xf>
    <xf numFmtId="0" fontId="8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justify" vertical="top" wrapText="1"/>
    </xf>
    <xf numFmtId="172" fontId="10" fillId="0" borderId="0" xfId="0" applyNumberFormat="1" applyFont="1" applyBorder="1" applyAlignment="1">
      <alignment horizontal="right" wrapText="1"/>
    </xf>
    <xf numFmtId="0" fontId="10" fillId="0" borderId="0" xfId="0" applyFont="1" applyAlignment="1">
      <alignment horizontal="justify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justify" vertical="top" wrapText="1"/>
    </xf>
    <xf numFmtId="4" fontId="6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 wrapText="1"/>
    </xf>
    <xf numFmtId="172" fontId="6" fillId="0" borderId="0" xfId="0" applyNumberFormat="1" applyFont="1" applyBorder="1" applyAlignment="1">
      <alignment horizontal="right" vertical="justify" wrapText="1"/>
    </xf>
    <xf numFmtId="0" fontId="11" fillId="0" borderId="0" xfId="0" applyFont="1" applyBorder="1"/>
    <xf numFmtId="0" fontId="3" fillId="2" borderId="0" xfId="0" applyFont="1" applyFill="1" applyBorder="1"/>
    <xf numFmtId="172" fontId="4" fillId="3" borderId="0" xfId="0" applyNumberFormat="1" applyFont="1" applyFill="1" applyBorder="1" applyAlignment="1">
      <alignment horizontal="right" wrapText="1"/>
    </xf>
    <xf numFmtId="0" fontId="4" fillId="3" borderId="0" xfId="0" applyFont="1" applyFill="1" applyBorder="1" applyAlignment="1">
      <alignment vertical="top" wrapText="1"/>
    </xf>
    <xf numFmtId="0" fontId="4" fillId="3" borderId="0" xfId="0" applyFont="1" applyFill="1" applyBorder="1" applyAlignment="1">
      <alignment horizontal="justify" vertical="top" wrapText="1"/>
    </xf>
    <xf numFmtId="0" fontId="4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horizontal="right" vertical="justify" wrapText="1"/>
    </xf>
    <xf numFmtId="4" fontId="4" fillId="0" borderId="0" xfId="0" applyNumberFormat="1" applyFont="1" applyBorder="1"/>
    <xf numFmtId="4" fontId="6" fillId="0" borderId="0" xfId="0" applyNumberFormat="1" applyFont="1" applyBorder="1"/>
    <xf numFmtId="4" fontId="4" fillId="0" borderId="0" xfId="0" applyNumberFormat="1" applyFont="1" applyFill="1" applyBorder="1" applyAlignment="1">
      <alignment horizontal="right" wrapText="1"/>
    </xf>
    <xf numFmtId="4" fontId="6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4" fontId="10" fillId="0" borderId="0" xfId="0" applyNumberFormat="1" applyFont="1" applyAlignment="1">
      <alignment horizontal="right" wrapText="1"/>
    </xf>
    <xf numFmtId="4" fontId="10" fillId="0" borderId="0" xfId="0" applyNumberFormat="1" applyFont="1" applyBorder="1" applyAlignment="1">
      <alignment horizontal="right" wrapText="1"/>
    </xf>
    <xf numFmtId="4" fontId="4" fillId="3" borderId="0" xfId="0" applyNumberFormat="1" applyFont="1" applyFill="1" applyBorder="1" applyAlignment="1">
      <alignment horizontal="right" wrapText="1"/>
    </xf>
    <xf numFmtId="4" fontId="10" fillId="0" borderId="0" xfId="0" applyNumberFormat="1" applyFont="1" applyBorder="1"/>
    <xf numFmtId="4" fontId="4" fillId="0" borderId="0" xfId="0" applyNumberFormat="1" applyFont="1"/>
    <xf numFmtId="4" fontId="6" fillId="0" borderId="0" xfId="0" applyNumberFormat="1" applyFont="1"/>
    <xf numFmtId="49" fontId="1" fillId="0" borderId="0" xfId="0" applyNumberFormat="1" applyFont="1" applyFill="1"/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49" fontId="1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0"/>
  <sheetViews>
    <sheetView tabSelected="1" view="pageBreakPreview" topLeftCell="A152" zoomScale="130" zoomScaleNormal="75" zoomScaleSheetLayoutView="130" workbookViewId="0">
      <selection activeCell="C163" sqref="C163"/>
    </sheetView>
  </sheetViews>
  <sheetFormatPr defaultRowHeight="15"/>
  <cols>
    <col min="1" max="1" width="29.28515625" style="2" customWidth="1"/>
    <col min="2" max="2" width="50.85546875" style="2" customWidth="1"/>
    <col min="3" max="3" width="18.42578125" style="2" customWidth="1"/>
    <col min="4" max="4" width="16.42578125" style="2" customWidth="1"/>
    <col min="5" max="5" width="13.42578125" style="2" customWidth="1"/>
    <col min="6" max="7" width="0" style="2" hidden="1" customWidth="1"/>
    <col min="8" max="16384" width="9.140625" style="2"/>
  </cols>
  <sheetData>
    <row r="1" spans="1:5" ht="15.75">
      <c r="C1" s="56" t="s">
        <v>279</v>
      </c>
      <c r="D1" s="56"/>
      <c r="E1" s="56"/>
    </row>
    <row r="2" spans="1:5" ht="15.75">
      <c r="C2" s="56" t="s">
        <v>278</v>
      </c>
      <c r="D2" s="56"/>
      <c r="E2" s="56"/>
    </row>
    <row r="3" spans="1:5" ht="15.75">
      <c r="C3" s="56" t="s">
        <v>280</v>
      </c>
      <c r="D3" s="56"/>
      <c r="E3" s="56"/>
    </row>
    <row r="4" spans="1:5" ht="15.75">
      <c r="C4" s="56" t="s">
        <v>277</v>
      </c>
      <c r="D4" s="56"/>
      <c r="E4" s="56"/>
    </row>
    <row r="6" spans="1:5" ht="18.75">
      <c r="A6" s="54" t="s">
        <v>253</v>
      </c>
      <c r="B6" s="54"/>
      <c r="C6" s="54"/>
      <c r="D6" s="54"/>
      <c r="E6" s="54"/>
    </row>
    <row r="7" spans="1:5" ht="18.75">
      <c r="A7" s="54" t="s">
        <v>254</v>
      </c>
      <c r="B7" s="54"/>
      <c r="C7" s="54"/>
      <c r="D7" s="54"/>
      <c r="E7" s="54"/>
    </row>
    <row r="8" spans="1:5" ht="18.75">
      <c r="A8" s="54" t="s">
        <v>255</v>
      </c>
      <c r="B8" s="54"/>
      <c r="C8" s="54"/>
      <c r="D8" s="54"/>
      <c r="E8" s="54"/>
    </row>
    <row r="9" spans="1:5" ht="20.25">
      <c r="A9" s="55" t="s">
        <v>256</v>
      </c>
      <c r="B9" s="55"/>
      <c r="C9" s="55"/>
      <c r="D9" s="55"/>
      <c r="E9" s="55"/>
    </row>
    <row r="10" spans="1:5" ht="27" customHeight="1">
      <c r="A10" s="1"/>
      <c r="B10" s="1"/>
      <c r="C10" s="1"/>
      <c r="D10" s="1" t="s">
        <v>281</v>
      </c>
    </row>
    <row r="11" spans="1:5" ht="179.25" customHeight="1">
      <c r="A11" s="5" t="s">
        <v>0</v>
      </c>
      <c r="B11" s="5" t="s">
        <v>1</v>
      </c>
      <c r="C11" s="5" t="s">
        <v>251</v>
      </c>
      <c r="D11" s="6" t="s">
        <v>264</v>
      </c>
      <c r="E11" s="6" t="s">
        <v>252</v>
      </c>
    </row>
    <row r="12" spans="1:5" ht="15.75" customHeight="1">
      <c r="A12" s="13">
        <v>1</v>
      </c>
      <c r="B12" s="13">
        <v>2</v>
      </c>
      <c r="C12" s="13">
        <v>3</v>
      </c>
      <c r="D12" s="14">
        <v>4</v>
      </c>
      <c r="E12" s="14">
        <v>5</v>
      </c>
    </row>
    <row r="13" spans="1:5" s="4" customFormat="1" ht="14.25" customHeight="1">
      <c r="A13" s="7" t="s">
        <v>63</v>
      </c>
      <c r="B13" s="15" t="s">
        <v>58</v>
      </c>
      <c r="C13" s="40">
        <f>SUM(C75+C54+C40+C32+C24+C18+C14+C56+C76+C64+C34+C16+C38+C66)</f>
        <v>272084.94</v>
      </c>
      <c r="D13" s="40">
        <f>SUM(D75+D54+D40+D32+D24+D18+D14+D56+D76+D34+D16+D38+D66)</f>
        <v>276208.63999999996</v>
      </c>
      <c r="E13" s="33">
        <f t="shared" ref="E13:E22" si="0">D13/C13*100</f>
        <v>101.51559288801502</v>
      </c>
    </row>
    <row r="14" spans="1:5" s="4" customFormat="1" ht="15.75" customHeight="1">
      <c r="A14" s="9" t="s">
        <v>64</v>
      </c>
      <c r="B14" s="15" t="s">
        <v>2</v>
      </c>
      <c r="C14" s="31">
        <f>SUM(C15)</f>
        <v>97671</v>
      </c>
      <c r="D14" s="31">
        <f>SUM(D15)</f>
        <v>94183.26</v>
      </c>
      <c r="E14" s="8">
        <f t="shared" si="0"/>
        <v>96.429093589704209</v>
      </c>
    </row>
    <row r="15" spans="1:5" s="4" customFormat="1" ht="17.25" customHeight="1">
      <c r="A15" s="10" t="s">
        <v>65</v>
      </c>
      <c r="B15" s="16" t="s">
        <v>3</v>
      </c>
      <c r="C15" s="32">
        <v>97671</v>
      </c>
      <c r="D15" s="41">
        <v>94183.26</v>
      </c>
      <c r="E15" s="11">
        <f t="shared" si="0"/>
        <v>96.429093589704209</v>
      </c>
    </row>
    <row r="16" spans="1:5" s="4" customFormat="1" ht="45" customHeight="1">
      <c r="A16" s="9" t="s">
        <v>196</v>
      </c>
      <c r="B16" s="15" t="s">
        <v>198</v>
      </c>
      <c r="C16" s="31">
        <f>C17</f>
        <v>3030</v>
      </c>
      <c r="D16" s="31">
        <f>D17</f>
        <v>3340.83</v>
      </c>
      <c r="E16" s="8">
        <f t="shared" si="0"/>
        <v>110.25841584158415</v>
      </c>
    </row>
    <row r="17" spans="1:5" s="4" customFormat="1" ht="48" customHeight="1">
      <c r="A17" s="10" t="s">
        <v>197</v>
      </c>
      <c r="B17" s="16" t="s">
        <v>199</v>
      </c>
      <c r="C17" s="32">
        <v>3030</v>
      </c>
      <c r="D17" s="41">
        <v>3340.83</v>
      </c>
      <c r="E17" s="11">
        <f t="shared" si="0"/>
        <v>110.25841584158415</v>
      </c>
    </row>
    <row r="18" spans="1:5" s="4" customFormat="1" ht="15" customHeight="1">
      <c r="A18" s="9" t="s">
        <v>66</v>
      </c>
      <c r="B18" s="15" t="s">
        <v>5</v>
      </c>
      <c r="C18" s="31">
        <f>SUM(C21+C22+C23)</f>
        <v>43796</v>
      </c>
      <c r="D18" s="31">
        <f>SUM(D21+D22+D23)</f>
        <v>44331.719999999994</v>
      </c>
      <c r="E18" s="8">
        <f t="shared" si="0"/>
        <v>101.22321673212164</v>
      </c>
    </row>
    <row r="19" spans="1:5" s="4" customFormat="1" ht="46.5" hidden="1" customHeight="1">
      <c r="A19" s="10" t="s">
        <v>25</v>
      </c>
      <c r="B19" s="16" t="s">
        <v>42</v>
      </c>
      <c r="C19" s="32">
        <v>11899</v>
      </c>
      <c r="D19" s="41">
        <v>5496.85</v>
      </c>
      <c r="E19" s="11">
        <f t="shared" si="0"/>
        <v>46.195898815026474</v>
      </c>
    </row>
    <row r="20" spans="1:5" s="4" customFormat="1" ht="46.5" hidden="1" customHeight="1">
      <c r="A20" s="10" t="s">
        <v>26</v>
      </c>
      <c r="B20" s="16" t="s">
        <v>43</v>
      </c>
      <c r="C20" s="32">
        <v>3840</v>
      </c>
      <c r="D20" s="41">
        <v>1698.6</v>
      </c>
      <c r="E20" s="11">
        <f t="shared" si="0"/>
        <v>44.234375</v>
      </c>
    </row>
    <row r="21" spans="1:5" s="4" customFormat="1" ht="32.25" customHeight="1">
      <c r="A21" s="10" t="s">
        <v>67</v>
      </c>
      <c r="B21" s="16" t="s">
        <v>4</v>
      </c>
      <c r="C21" s="32">
        <v>42535</v>
      </c>
      <c r="D21" s="32">
        <v>43045.599999999999</v>
      </c>
      <c r="E21" s="11">
        <f t="shared" si="0"/>
        <v>101.20042318090982</v>
      </c>
    </row>
    <row r="22" spans="1:5" s="4" customFormat="1" ht="15" customHeight="1">
      <c r="A22" s="10" t="s">
        <v>68</v>
      </c>
      <c r="B22" s="16" t="s">
        <v>19</v>
      </c>
      <c r="C22" s="32">
        <v>302</v>
      </c>
      <c r="D22" s="41">
        <v>303.33999999999997</v>
      </c>
      <c r="E22" s="11">
        <f t="shared" si="0"/>
        <v>100.44370860927152</v>
      </c>
    </row>
    <row r="23" spans="1:5" s="4" customFormat="1" ht="30.75" customHeight="1">
      <c r="A23" s="10" t="s">
        <v>176</v>
      </c>
      <c r="B23" s="16" t="s">
        <v>177</v>
      </c>
      <c r="C23" s="32">
        <v>959</v>
      </c>
      <c r="D23" s="41">
        <v>982.78</v>
      </c>
      <c r="E23" s="11">
        <f t="shared" ref="E23:E37" si="1">D23/C23*100</f>
        <v>102.47966631908238</v>
      </c>
    </row>
    <row r="24" spans="1:5" s="4" customFormat="1" ht="15" customHeight="1">
      <c r="A24" s="9" t="s">
        <v>69</v>
      </c>
      <c r="B24" s="15" t="s">
        <v>6</v>
      </c>
      <c r="C24" s="31">
        <f>SUM(C29+C25)</f>
        <v>26205</v>
      </c>
      <c r="D24" s="31">
        <f>SUM(D29+D25)</f>
        <v>27196.69</v>
      </c>
      <c r="E24" s="8">
        <f t="shared" si="1"/>
        <v>103.78435413089105</v>
      </c>
    </row>
    <row r="25" spans="1:5" s="4" customFormat="1" ht="17.25" customHeight="1">
      <c r="A25" s="10" t="s">
        <v>70</v>
      </c>
      <c r="B25" s="16" t="s">
        <v>18</v>
      </c>
      <c r="C25" s="32">
        <v>4905</v>
      </c>
      <c r="D25" s="32">
        <v>5360.46</v>
      </c>
      <c r="E25" s="11">
        <f t="shared" si="1"/>
        <v>109.28562691131498</v>
      </c>
    </row>
    <row r="26" spans="1:5" s="4" customFormat="1" ht="63" hidden="1" customHeight="1">
      <c r="A26" s="10" t="s">
        <v>15</v>
      </c>
      <c r="B26" s="16" t="s">
        <v>27</v>
      </c>
      <c r="C26" s="32">
        <v>4216</v>
      </c>
      <c r="D26" s="41">
        <v>383.66</v>
      </c>
      <c r="E26" s="8">
        <f t="shared" si="1"/>
        <v>9.1000948766603411</v>
      </c>
    </row>
    <row r="27" spans="1:5" s="4" customFormat="1" ht="15.75" hidden="1" customHeight="1">
      <c r="A27" s="10" t="s">
        <v>28</v>
      </c>
      <c r="B27" s="16" t="s">
        <v>29</v>
      </c>
      <c r="C27" s="32">
        <v>1583</v>
      </c>
      <c r="D27" s="41">
        <v>574.08000000000004</v>
      </c>
      <c r="E27" s="8">
        <f t="shared" si="1"/>
        <v>36.265319014529382</v>
      </c>
    </row>
    <row r="28" spans="1:5" s="4" customFormat="1" ht="15.75" hidden="1" customHeight="1">
      <c r="A28" s="10" t="s">
        <v>30</v>
      </c>
      <c r="B28" s="16" t="s">
        <v>39</v>
      </c>
      <c r="C28" s="32">
        <v>1786</v>
      </c>
      <c r="D28" s="41">
        <v>2795.87</v>
      </c>
      <c r="E28" s="8">
        <f t="shared" si="1"/>
        <v>156.54367301231801</v>
      </c>
    </row>
    <row r="29" spans="1:5" s="4" customFormat="1" ht="15.75" customHeight="1">
      <c r="A29" s="10" t="s">
        <v>71</v>
      </c>
      <c r="B29" s="16" t="s">
        <v>7</v>
      </c>
      <c r="C29" s="32">
        <v>21300</v>
      </c>
      <c r="D29" s="32">
        <v>21836.23</v>
      </c>
      <c r="E29" s="11">
        <f t="shared" si="1"/>
        <v>102.51751173708921</v>
      </c>
    </row>
    <row r="30" spans="1:5" s="4" customFormat="1" ht="95.25" hidden="1" customHeight="1">
      <c r="A30" s="10" t="s">
        <v>31</v>
      </c>
      <c r="B30" s="16" t="s">
        <v>32</v>
      </c>
      <c r="C30" s="32">
        <v>320</v>
      </c>
      <c r="D30" s="41">
        <v>445.45</v>
      </c>
      <c r="E30" s="8">
        <f t="shared" si="1"/>
        <v>139.203125</v>
      </c>
    </row>
    <row r="31" spans="1:5" s="4" customFormat="1" ht="93.75" hidden="1" customHeight="1">
      <c r="A31" s="10" t="s">
        <v>33</v>
      </c>
      <c r="B31" s="16" t="s">
        <v>34</v>
      </c>
      <c r="C31" s="32">
        <v>6060</v>
      </c>
      <c r="D31" s="41">
        <v>3533.9</v>
      </c>
      <c r="E31" s="8">
        <f t="shared" si="1"/>
        <v>58.315181518151817</v>
      </c>
    </row>
    <row r="32" spans="1:5" s="4" customFormat="1" ht="15.75" customHeight="1">
      <c r="A32" s="9" t="s">
        <v>72</v>
      </c>
      <c r="B32" s="15" t="s">
        <v>45</v>
      </c>
      <c r="C32" s="31">
        <f>SUM(C33:C37)</f>
        <v>11618</v>
      </c>
      <c r="D32" s="31">
        <f>SUM(D33:D37)</f>
        <v>11824.85</v>
      </c>
      <c r="E32" s="8">
        <f t="shared" si="1"/>
        <v>101.78042692373903</v>
      </c>
    </row>
    <row r="33" spans="1:5" s="4" customFormat="1" ht="65.25" customHeight="1">
      <c r="A33" s="10" t="s">
        <v>73</v>
      </c>
      <c r="B33" s="16" t="s">
        <v>44</v>
      </c>
      <c r="C33" s="32">
        <v>11600</v>
      </c>
      <c r="D33" s="41">
        <v>11806.85</v>
      </c>
      <c r="E33" s="11">
        <f t="shared" si="1"/>
        <v>101.78318965517241</v>
      </c>
    </row>
    <row r="34" spans="1:5" s="4" customFormat="1" ht="33" hidden="1" customHeight="1">
      <c r="A34" s="9" t="s">
        <v>74</v>
      </c>
      <c r="B34" s="15" t="s">
        <v>20</v>
      </c>
      <c r="C34" s="31">
        <v>0</v>
      </c>
      <c r="D34" s="42">
        <v>0</v>
      </c>
      <c r="E34" s="11" t="e">
        <f t="shared" si="1"/>
        <v>#DIV/0!</v>
      </c>
    </row>
    <row r="35" spans="1:5" s="4" customFormat="1" ht="31.5" hidden="1">
      <c r="A35" s="10" t="s">
        <v>40</v>
      </c>
      <c r="B35" s="16" t="s">
        <v>21</v>
      </c>
      <c r="C35" s="32" t="s">
        <v>24</v>
      </c>
      <c r="D35" s="41"/>
      <c r="E35" s="11" t="e">
        <f t="shared" si="1"/>
        <v>#VALUE!</v>
      </c>
    </row>
    <row r="36" spans="1:5" s="4" customFormat="1" ht="30.75" hidden="1" customHeight="1">
      <c r="A36" s="10" t="s">
        <v>41</v>
      </c>
      <c r="B36" s="16" t="s">
        <v>22</v>
      </c>
      <c r="C36" s="32" t="s">
        <v>24</v>
      </c>
      <c r="D36" s="41"/>
      <c r="E36" s="11" t="e">
        <f t="shared" si="1"/>
        <v>#VALUE!</v>
      </c>
    </row>
    <row r="37" spans="1:5" s="4" customFormat="1" ht="30.75" customHeight="1">
      <c r="A37" s="10" t="s">
        <v>239</v>
      </c>
      <c r="B37" s="16" t="s">
        <v>240</v>
      </c>
      <c r="C37" s="32">
        <v>18</v>
      </c>
      <c r="D37" s="41">
        <v>18</v>
      </c>
      <c r="E37" s="11">
        <f t="shared" si="1"/>
        <v>100</v>
      </c>
    </row>
    <row r="38" spans="1:5" s="4" customFormat="1" ht="30.75" customHeight="1">
      <c r="A38" s="9" t="s">
        <v>74</v>
      </c>
      <c r="B38" s="15" t="s">
        <v>20</v>
      </c>
      <c r="C38" s="31">
        <v>0</v>
      </c>
      <c r="D38" s="31">
        <v>-0.56000000000000005</v>
      </c>
      <c r="E38" s="8" t="s">
        <v>223</v>
      </c>
    </row>
    <row r="39" spans="1:5" s="4" customFormat="1" ht="30.75" customHeight="1">
      <c r="A39" s="10" t="s">
        <v>222</v>
      </c>
      <c r="B39" s="16" t="s">
        <v>21</v>
      </c>
      <c r="C39" s="32">
        <v>0</v>
      </c>
      <c r="D39" s="43">
        <v>-0.56000000000000005</v>
      </c>
      <c r="E39" s="8" t="s">
        <v>24</v>
      </c>
    </row>
    <row r="40" spans="1:5" s="4" customFormat="1" ht="48.75" customHeight="1">
      <c r="A40" s="9" t="s">
        <v>75</v>
      </c>
      <c r="B40" s="15" t="s">
        <v>8</v>
      </c>
      <c r="C40" s="31">
        <f>SUM(C43+C52+C41)</f>
        <v>23817</v>
      </c>
      <c r="D40" s="31">
        <f>SUM(D43+D52+D41)</f>
        <v>24013.17</v>
      </c>
      <c r="E40" s="8">
        <f>D40/C40*100</f>
        <v>100.82365537221311</v>
      </c>
    </row>
    <row r="41" spans="1:5" s="4" customFormat="1" ht="96.75" customHeight="1">
      <c r="A41" s="16" t="s">
        <v>241</v>
      </c>
      <c r="B41" s="16" t="s">
        <v>242</v>
      </c>
      <c r="C41" s="32">
        <v>194</v>
      </c>
      <c r="D41" s="32">
        <v>194.09</v>
      </c>
      <c r="E41" s="11">
        <f>D41/C41*100</f>
        <v>100.04639175257732</v>
      </c>
    </row>
    <row r="42" spans="1:5" s="4" customFormat="1" ht="63.75" customHeight="1">
      <c r="A42" s="16" t="s">
        <v>243</v>
      </c>
      <c r="B42" s="16" t="s">
        <v>244</v>
      </c>
      <c r="C42" s="32">
        <v>194</v>
      </c>
      <c r="D42" s="32">
        <v>194.09</v>
      </c>
      <c r="E42" s="11">
        <f>D42/C42*100</f>
        <v>100.04639175257732</v>
      </c>
    </row>
    <row r="43" spans="1:5" s="4" customFormat="1" ht="111.75" customHeight="1">
      <c r="A43" s="10" t="s">
        <v>76</v>
      </c>
      <c r="B43" s="16" t="s">
        <v>141</v>
      </c>
      <c r="C43" s="32">
        <v>22893</v>
      </c>
      <c r="D43" s="32">
        <v>23088.73</v>
      </c>
      <c r="E43" s="11">
        <f t="shared" ref="E43:E51" si="2">D43/C43*100</f>
        <v>100.85497750404053</v>
      </c>
    </row>
    <row r="44" spans="1:5" s="4" customFormat="1" ht="81" customHeight="1">
      <c r="A44" s="10" t="s">
        <v>153</v>
      </c>
      <c r="B44" s="16" t="s">
        <v>154</v>
      </c>
      <c r="C44" s="32">
        <v>12000</v>
      </c>
      <c r="D44" s="32">
        <v>12093.04</v>
      </c>
      <c r="E44" s="11">
        <f t="shared" si="2"/>
        <v>100.77533333333335</v>
      </c>
    </row>
    <row r="45" spans="1:5" s="4" customFormat="1" ht="95.25" customHeight="1">
      <c r="A45" s="10" t="s">
        <v>155</v>
      </c>
      <c r="B45" s="16" t="s">
        <v>46</v>
      </c>
      <c r="C45" s="32">
        <v>12000</v>
      </c>
      <c r="D45" s="32">
        <v>12093.04</v>
      </c>
      <c r="E45" s="11">
        <f t="shared" si="2"/>
        <v>100.77533333333335</v>
      </c>
    </row>
    <row r="46" spans="1:5" s="4" customFormat="1" ht="109.5" customHeight="1">
      <c r="A46" s="10" t="s">
        <v>151</v>
      </c>
      <c r="B46" s="16" t="s">
        <v>152</v>
      </c>
      <c r="C46" s="32">
        <v>1103</v>
      </c>
      <c r="D46" s="32">
        <v>1103.52</v>
      </c>
      <c r="E46" s="11">
        <f t="shared" si="2"/>
        <v>100.04714415231189</v>
      </c>
    </row>
    <row r="47" spans="1:5" s="4" customFormat="1" ht="95.45" customHeight="1">
      <c r="A47" s="10" t="s">
        <v>142</v>
      </c>
      <c r="B47" s="16" t="s">
        <v>144</v>
      </c>
      <c r="C47" s="32">
        <v>1103</v>
      </c>
      <c r="D47" s="32">
        <v>1103.52</v>
      </c>
      <c r="E47" s="11">
        <f t="shared" si="2"/>
        <v>100.04714415231189</v>
      </c>
    </row>
    <row r="48" spans="1:5" s="4" customFormat="1" ht="109.5" customHeight="1">
      <c r="A48" s="10" t="s">
        <v>267</v>
      </c>
      <c r="B48" s="17" t="s">
        <v>265</v>
      </c>
      <c r="C48" s="32">
        <v>9213</v>
      </c>
      <c r="D48" s="32">
        <v>9308.67</v>
      </c>
      <c r="E48" s="11">
        <f>D48/C48*100</f>
        <v>101.0384239661348</v>
      </c>
    </row>
    <row r="49" spans="1:5" s="4" customFormat="1" ht="93.75" customHeight="1">
      <c r="A49" s="10" t="s">
        <v>77</v>
      </c>
      <c r="B49" s="16" t="s">
        <v>143</v>
      </c>
      <c r="C49" s="32">
        <v>9213</v>
      </c>
      <c r="D49" s="32">
        <v>9308.67</v>
      </c>
      <c r="E49" s="11">
        <f t="shared" si="2"/>
        <v>101.0384239661348</v>
      </c>
    </row>
    <row r="50" spans="1:5" s="4" customFormat="1" ht="50.25" customHeight="1">
      <c r="A50" s="10" t="s">
        <v>268</v>
      </c>
      <c r="B50" s="16" t="s">
        <v>266</v>
      </c>
      <c r="C50" s="32">
        <v>577</v>
      </c>
      <c r="D50" s="32">
        <v>583.5</v>
      </c>
      <c r="E50" s="11">
        <f>D50/C50*100</f>
        <v>101.12651646447139</v>
      </c>
    </row>
    <row r="51" spans="1:5" s="4" customFormat="1" ht="47.25" customHeight="1">
      <c r="A51" s="10" t="s">
        <v>237</v>
      </c>
      <c r="B51" s="16" t="s">
        <v>238</v>
      </c>
      <c r="C51" s="32">
        <v>577</v>
      </c>
      <c r="D51" s="32">
        <v>583.5</v>
      </c>
      <c r="E51" s="11">
        <f t="shared" si="2"/>
        <v>101.12651646447139</v>
      </c>
    </row>
    <row r="52" spans="1:5" s="4" customFormat="1" ht="32.25" customHeight="1">
      <c r="A52" s="10" t="s">
        <v>78</v>
      </c>
      <c r="B52" s="16" t="s">
        <v>9</v>
      </c>
      <c r="C52" s="32">
        <v>730</v>
      </c>
      <c r="D52" s="41">
        <v>730.35</v>
      </c>
      <c r="E52" s="11">
        <f t="shared" ref="E52:E58" si="3">D52/C52*100</f>
        <v>100.04794520547946</v>
      </c>
    </row>
    <row r="53" spans="1:5" s="4" customFormat="1" ht="79.5" hidden="1" customHeight="1">
      <c r="A53" s="10" t="s">
        <v>13</v>
      </c>
      <c r="B53" s="16" t="s">
        <v>14</v>
      </c>
      <c r="C53" s="32">
        <v>300</v>
      </c>
      <c r="D53" s="41">
        <v>0</v>
      </c>
      <c r="E53" s="8">
        <f t="shared" si="3"/>
        <v>0</v>
      </c>
    </row>
    <row r="54" spans="1:5" s="4" customFormat="1" ht="31.5">
      <c r="A54" s="9" t="s">
        <v>79</v>
      </c>
      <c r="B54" s="15" t="s">
        <v>10</v>
      </c>
      <c r="C54" s="31">
        <f>SUM(C55)</f>
        <v>950</v>
      </c>
      <c r="D54" s="31">
        <f>SUM(D55)</f>
        <v>990.73</v>
      </c>
      <c r="E54" s="8">
        <f t="shared" si="3"/>
        <v>104.28736842105263</v>
      </c>
    </row>
    <row r="55" spans="1:5" s="4" customFormat="1" ht="31.5">
      <c r="A55" s="10" t="s">
        <v>80</v>
      </c>
      <c r="B55" s="16" t="s">
        <v>11</v>
      </c>
      <c r="C55" s="32">
        <v>950</v>
      </c>
      <c r="D55" s="41">
        <v>990.73</v>
      </c>
      <c r="E55" s="11">
        <f t="shared" si="3"/>
        <v>104.28736842105263</v>
      </c>
    </row>
    <row r="56" spans="1:5" s="4" customFormat="1" ht="31.5">
      <c r="A56" s="9" t="s">
        <v>81</v>
      </c>
      <c r="B56" s="15" t="s">
        <v>156</v>
      </c>
      <c r="C56" s="31">
        <f>SUM(C57+C61)</f>
        <v>30619.94</v>
      </c>
      <c r="D56" s="31">
        <f>SUM(D57+D61)</f>
        <v>27175.059999999998</v>
      </c>
      <c r="E56" s="8">
        <f t="shared" si="3"/>
        <v>88.749553395597772</v>
      </c>
    </row>
    <row r="57" spans="1:5" s="4" customFormat="1" ht="48" customHeight="1">
      <c r="A57" s="10" t="s">
        <v>157</v>
      </c>
      <c r="B57" s="16" t="s">
        <v>158</v>
      </c>
      <c r="C57" s="32">
        <f>SUM(C58:C59)</f>
        <v>30615.14</v>
      </c>
      <c r="D57" s="32">
        <f>D58+D59+D60</f>
        <v>26683.3</v>
      </c>
      <c r="E57" s="11">
        <f t="shared" si="3"/>
        <v>87.157203919368001</v>
      </c>
    </row>
    <row r="58" spans="1:5" s="4" customFormat="1" ht="47.25" customHeight="1">
      <c r="A58" s="10" t="s">
        <v>245</v>
      </c>
      <c r="B58" s="16" t="s">
        <v>158</v>
      </c>
      <c r="C58" s="32">
        <v>150</v>
      </c>
      <c r="D58" s="32">
        <v>103.95</v>
      </c>
      <c r="E58" s="11">
        <f t="shared" si="3"/>
        <v>69.300000000000011</v>
      </c>
    </row>
    <row r="59" spans="1:5" s="4" customFormat="1" ht="48" customHeight="1">
      <c r="A59" s="10" t="s">
        <v>159</v>
      </c>
      <c r="B59" s="16" t="s">
        <v>158</v>
      </c>
      <c r="C59" s="32">
        <v>30465.14</v>
      </c>
      <c r="D59" s="32">
        <v>26457.32</v>
      </c>
      <c r="E59" s="11">
        <f>D59/C59*100</f>
        <v>86.844570548502318</v>
      </c>
    </row>
    <row r="60" spans="1:5" s="4" customFormat="1" ht="47.25" customHeight="1">
      <c r="A60" s="10" t="s">
        <v>195</v>
      </c>
      <c r="B60" s="16" t="s">
        <v>158</v>
      </c>
      <c r="C60" s="32">
        <v>0</v>
      </c>
      <c r="D60" s="32">
        <v>122.03</v>
      </c>
      <c r="E60" s="11" t="s">
        <v>257</v>
      </c>
    </row>
    <row r="61" spans="1:5" s="4" customFormat="1" ht="34.5" customHeight="1">
      <c r="A61" s="10" t="s">
        <v>172</v>
      </c>
      <c r="B61" s="16" t="s">
        <v>173</v>
      </c>
      <c r="C61" s="32">
        <f>SUM(C62)</f>
        <v>4.8</v>
      </c>
      <c r="D61" s="32">
        <f>SUM(D62+D63+D65+D64)</f>
        <v>491.76000000000005</v>
      </c>
      <c r="E61" s="11">
        <f>D61/C61*100</f>
        <v>10245.000000000002</v>
      </c>
    </row>
    <row r="62" spans="1:5" s="4" customFormat="1" ht="34.5" customHeight="1">
      <c r="A62" s="10" t="s">
        <v>224</v>
      </c>
      <c r="B62" s="16" t="s">
        <v>173</v>
      </c>
      <c r="C62" s="32">
        <v>4.8</v>
      </c>
      <c r="D62" s="32">
        <v>354.3</v>
      </c>
      <c r="E62" s="11">
        <f>D62/C62*100</f>
        <v>7381.25</v>
      </c>
    </row>
    <row r="63" spans="1:5" s="4" customFormat="1" ht="34.5" customHeight="1">
      <c r="A63" s="10" t="s">
        <v>246</v>
      </c>
      <c r="B63" s="16" t="s">
        <v>173</v>
      </c>
      <c r="C63" s="32">
        <v>0</v>
      </c>
      <c r="D63" s="32">
        <v>117.61</v>
      </c>
      <c r="E63" s="11" t="s">
        <v>24</v>
      </c>
    </row>
    <row r="64" spans="1:5" s="4" customFormat="1" ht="34.5" customHeight="1">
      <c r="A64" s="10" t="s">
        <v>258</v>
      </c>
      <c r="B64" s="16" t="s">
        <v>173</v>
      </c>
      <c r="C64" s="32">
        <v>0</v>
      </c>
      <c r="D64" s="32">
        <v>6.55</v>
      </c>
      <c r="E64" s="11" t="s">
        <v>24</v>
      </c>
    </row>
    <row r="65" spans="1:5" s="4" customFormat="1" ht="34.5" customHeight="1">
      <c r="A65" s="10" t="s">
        <v>259</v>
      </c>
      <c r="B65" s="16" t="s">
        <v>173</v>
      </c>
      <c r="C65" s="32">
        <v>0</v>
      </c>
      <c r="D65" s="32">
        <v>13.3</v>
      </c>
      <c r="E65" s="11" t="s">
        <v>24</v>
      </c>
    </row>
    <row r="66" spans="1:5" s="34" customFormat="1" ht="33" customHeight="1">
      <c r="A66" s="9" t="s">
        <v>82</v>
      </c>
      <c r="B66" s="15" t="s">
        <v>109</v>
      </c>
      <c r="C66" s="44">
        <f>SUM(C67+C70)</f>
        <v>22288</v>
      </c>
      <c r="D66" s="44">
        <f>SUM(D67+D70)</f>
        <v>23533.32</v>
      </c>
      <c r="E66" s="8">
        <f t="shared" ref="E66:E74" si="4">SUM(D66/C66*100)</f>
        <v>105.58740129217516</v>
      </c>
    </row>
    <row r="67" spans="1:5" s="34" customFormat="1" ht="97.5" customHeight="1">
      <c r="A67" s="18" t="s">
        <v>104</v>
      </c>
      <c r="B67" s="17" t="s">
        <v>135</v>
      </c>
      <c r="C67" s="45">
        <f>SUM(C68)</f>
        <v>12518</v>
      </c>
      <c r="D67" s="45">
        <f>SUM(D68)</f>
        <v>13754.4</v>
      </c>
      <c r="E67" s="11">
        <f t="shared" si="4"/>
        <v>109.87697715289981</v>
      </c>
    </row>
    <row r="68" spans="1:5" s="34" customFormat="1" ht="111.75" customHeight="1">
      <c r="A68" s="18" t="s">
        <v>160</v>
      </c>
      <c r="B68" s="17" t="s">
        <v>136</v>
      </c>
      <c r="C68" s="45">
        <v>12518</v>
      </c>
      <c r="D68" s="32">
        <v>13754.4</v>
      </c>
      <c r="E68" s="11">
        <f t="shared" si="4"/>
        <v>109.87697715289981</v>
      </c>
    </row>
    <row r="69" spans="1:5" s="4" customFormat="1" ht="124.5" customHeight="1">
      <c r="A69" s="18" t="s">
        <v>161</v>
      </c>
      <c r="B69" s="17" t="s">
        <v>137</v>
      </c>
      <c r="C69" s="45">
        <v>12518</v>
      </c>
      <c r="D69" s="32">
        <v>13754.4</v>
      </c>
      <c r="E69" s="11">
        <f t="shared" si="4"/>
        <v>109.87697715289981</v>
      </c>
    </row>
    <row r="70" spans="1:5" s="4" customFormat="1" ht="111" customHeight="1">
      <c r="A70" s="10" t="s">
        <v>83</v>
      </c>
      <c r="B70" s="16" t="s">
        <v>139</v>
      </c>
      <c r="C70" s="45">
        <f>SUM(C71+C73)</f>
        <v>9770</v>
      </c>
      <c r="D70" s="45">
        <f>SUM(D71+D73)</f>
        <v>9778.92</v>
      </c>
      <c r="E70" s="11">
        <f t="shared" si="4"/>
        <v>100.09129989764585</v>
      </c>
    </row>
    <row r="71" spans="1:5" s="4" customFormat="1" ht="45.75" customHeight="1">
      <c r="A71" s="10" t="s">
        <v>270</v>
      </c>
      <c r="B71" s="16" t="s">
        <v>269</v>
      </c>
      <c r="C71" s="45">
        <v>5800</v>
      </c>
      <c r="D71" s="41">
        <v>5804.3</v>
      </c>
      <c r="E71" s="11">
        <f>SUM(D71/C71*100)</f>
        <v>100.07413793103449</v>
      </c>
    </row>
    <row r="72" spans="1:5" s="4" customFormat="1" ht="63.75" customHeight="1">
      <c r="A72" s="10" t="s">
        <v>84</v>
      </c>
      <c r="B72" s="16" t="s">
        <v>47</v>
      </c>
      <c r="C72" s="45">
        <v>5800</v>
      </c>
      <c r="D72" s="41">
        <v>5804.3</v>
      </c>
      <c r="E72" s="11">
        <f t="shared" si="4"/>
        <v>100.07413793103449</v>
      </c>
    </row>
    <row r="73" spans="1:5" s="4" customFormat="1" ht="78.75" customHeight="1">
      <c r="A73" s="10" t="s">
        <v>271</v>
      </c>
      <c r="B73" s="16" t="s">
        <v>272</v>
      </c>
      <c r="C73" s="45">
        <v>3970</v>
      </c>
      <c r="D73" s="41">
        <v>3974.62</v>
      </c>
      <c r="E73" s="11">
        <f t="shared" si="4"/>
        <v>100.11637279596977</v>
      </c>
    </row>
    <row r="74" spans="1:5" s="4" customFormat="1" ht="66" customHeight="1">
      <c r="A74" s="10" t="s">
        <v>138</v>
      </c>
      <c r="B74" s="16" t="s">
        <v>140</v>
      </c>
      <c r="C74" s="45">
        <v>3970</v>
      </c>
      <c r="D74" s="41">
        <v>3974.62</v>
      </c>
      <c r="E74" s="11">
        <f t="shared" si="4"/>
        <v>100.11637279596977</v>
      </c>
    </row>
    <row r="75" spans="1:5" s="4" customFormat="1" ht="17.25" customHeight="1">
      <c r="A75" s="9" t="s">
        <v>85</v>
      </c>
      <c r="B75" s="15" t="s">
        <v>12</v>
      </c>
      <c r="C75" s="44">
        <v>12090</v>
      </c>
      <c r="D75" s="42">
        <v>12426.7</v>
      </c>
      <c r="E75" s="8">
        <f>D75/C75*100</f>
        <v>102.78494623655914</v>
      </c>
    </row>
    <row r="76" spans="1:5" s="4" customFormat="1" ht="15.75" customHeight="1">
      <c r="A76" s="9" t="s">
        <v>86</v>
      </c>
      <c r="B76" s="15" t="s">
        <v>23</v>
      </c>
      <c r="C76" s="44">
        <v>0</v>
      </c>
      <c r="D76" s="42">
        <v>7192.87</v>
      </c>
      <c r="E76" s="8" t="s">
        <v>24</v>
      </c>
    </row>
    <row r="77" spans="1:5" s="4" customFormat="1" ht="14.25" customHeight="1">
      <c r="A77" s="9" t="s">
        <v>87</v>
      </c>
      <c r="B77" s="15" t="s">
        <v>35</v>
      </c>
      <c r="C77" s="44">
        <f>SUM(C78+C155+C151+C147)</f>
        <v>1142686.53</v>
      </c>
      <c r="D77" s="44">
        <f>SUM(D78+D155+D151+D147)</f>
        <v>1142538.4600000002</v>
      </c>
      <c r="E77" s="8">
        <f t="shared" ref="E77:E91" si="5">D77/C77*100</f>
        <v>99.98704194053991</v>
      </c>
    </row>
    <row r="78" spans="1:5" s="4" customFormat="1" ht="30.75" customHeight="1">
      <c r="A78" s="9" t="s">
        <v>88</v>
      </c>
      <c r="B78" s="15" t="s">
        <v>36</v>
      </c>
      <c r="C78" s="44">
        <f>SUM(C84+C79+C108+C144+C137)</f>
        <v>1143332.95</v>
      </c>
      <c r="D78" s="44">
        <f>SUM(D84+D79+D108+D144+D137)</f>
        <v>1143181.7200000002</v>
      </c>
      <c r="E78" s="8">
        <f t="shared" si="5"/>
        <v>99.986772881862649</v>
      </c>
    </row>
    <row r="79" spans="1:5" s="4" customFormat="1" ht="30.75" customHeight="1">
      <c r="A79" s="9" t="s">
        <v>89</v>
      </c>
      <c r="B79" s="15" t="s">
        <v>48</v>
      </c>
      <c r="C79" s="44">
        <f>SUM(C80+C82)</f>
        <v>196642.63</v>
      </c>
      <c r="D79" s="44">
        <f>SUM(D80+D82)</f>
        <v>196642.63</v>
      </c>
      <c r="E79" s="8">
        <f t="shared" si="5"/>
        <v>100</v>
      </c>
    </row>
    <row r="80" spans="1:5" s="4" customFormat="1" ht="30.75" customHeight="1">
      <c r="A80" s="18" t="s">
        <v>105</v>
      </c>
      <c r="B80" s="17" t="s">
        <v>106</v>
      </c>
      <c r="C80" s="45">
        <v>160758.41</v>
      </c>
      <c r="D80" s="32">
        <v>160758.41</v>
      </c>
      <c r="E80" s="11">
        <f t="shared" si="5"/>
        <v>100</v>
      </c>
    </row>
    <row r="81" spans="1:5" s="4" customFormat="1" ht="30.75" customHeight="1">
      <c r="A81" s="18" t="s">
        <v>107</v>
      </c>
      <c r="B81" s="17" t="s">
        <v>108</v>
      </c>
      <c r="C81" s="45">
        <v>160758.41</v>
      </c>
      <c r="D81" s="32">
        <v>160758.41</v>
      </c>
      <c r="E81" s="11">
        <f t="shared" si="5"/>
        <v>100</v>
      </c>
    </row>
    <row r="82" spans="1:5" s="4" customFormat="1" ht="30.75" customHeight="1">
      <c r="A82" s="18" t="s">
        <v>200</v>
      </c>
      <c r="B82" s="17" t="s">
        <v>201</v>
      </c>
      <c r="C82" s="45">
        <v>35884.22</v>
      </c>
      <c r="D82" s="32">
        <v>35884.22</v>
      </c>
      <c r="E82" s="11">
        <f t="shared" si="5"/>
        <v>100</v>
      </c>
    </row>
    <row r="83" spans="1:5" s="4" customFormat="1" ht="45.75" customHeight="1">
      <c r="A83" s="18" t="s">
        <v>202</v>
      </c>
      <c r="B83" s="17" t="s">
        <v>203</v>
      </c>
      <c r="C83" s="45">
        <v>35884.22</v>
      </c>
      <c r="D83" s="32">
        <v>35884.22</v>
      </c>
      <c r="E83" s="11">
        <f t="shared" si="5"/>
        <v>100</v>
      </c>
    </row>
    <row r="84" spans="1:5" s="4" customFormat="1" ht="46.5" customHeight="1">
      <c r="A84" s="9" t="s">
        <v>90</v>
      </c>
      <c r="B84" s="15" t="s">
        <v>49</v>
      </c>
      <c r="C84" s="44">
        <f>SUM(C92+C105+C106+C94+C97+C102+C90+C100)</f>
        <v>255258.09999999998</v>
      </c>
      <c r="D84" s="44">
        <f>SUM(D92+D105+D106+D94+D97+D102+D90+D100)</f>
        <v>255258.09999999998</v>
      </c>
      <c r="E84" s="8">
        <f t="shared" si="5"/>
        <v>100</v>
      </c>
    </row>
    <row r="85" spans="1:5" s="4" customFormat="1" ht="17.25" hidden="1" customHeight="1">
      <c r="A85" s="18"/>
      <c r="B85" s="17"/>
      <c r="C85" s="45"/>
      <c r="D85" s="32"/>
      <c r="E85" s="8" t="e">
        <f t="shared" si="5"/>
        <v>#DIV/0!</v>
      </c>
    </row>
    <row r="86" spans="1:5" s="4" customFormat="1" ht="16.5" hidden="1" customHeight="1">
      <c r="A86" s="18"/>
      <c r="B86" s="17"/>
      <c r="C86" s="45"/>
      <c r="D86" s="32"/>
      <c r="E86" s="8" t="e">
        <f t="shared" si="5"/>
        <v>#DIV/0!</v>
      </c>
    </row>
    <row r="87" spans="1:5" s="4" customFormat="1" ht="15.75" hidden="1" customHeight="1">
      <c r="A87" s="18"/>
      <c r="B87" s="17"/>
      <c r="C87" s="45">
        <v>3867</v>
      </c>
      <c r="D87" s="32"/>
      <c r="E87" s="8">
        <f t="shared" si="5"/>
        <v>0</v>
      </c>
    </row>
    <row r="88" spans="1:5" s="4" customFormat="1" ht="65.25" hidden="1" customHeight="1">
      <c r="A88" s="25" t="s">
        <v>178</v>
      </c>
      <c r="B88" s="26" t="s">
        <v>179</v>
      </c>
      <c r="C88" s="46">
        <v>0</v>
      </c>
      <c r="D88" s="47">
        <v>0</v>
      </c>
      <c r="E88" s="8" t="e">
        <f t="shared" si="5"/>
        <v>#DIV/0!</v>
      </c>
    </row>
    <row r="89" spans="1:5" s="4" customFormat="1" ht="63" hidden="1" customHeight="1">
      <c r="A89" s="25" t="s">
        <v>178</v>
      </c>
      <c r="B89" s="28" t="s">
        <v>180</v>
      </c>
      <c r="C89" s="46">
        <v>0</v>
      </c>
      <c r="D89" s="47">
        <v>0</v>
      </c>
      <c r="E89" s="8" t="e">
        <f t="shared" si="5"/>
        <v>#DIV/0!</v>
      </c>
    </row>
    <row r="90" spans="1:5" s="4" customFormat="1" ht="33.75" customHeight="1">
      <c r="A90" s="18" t="s">
        <v>247</v>
      </c>
      <c r="B90" s="22" t="s">
        <v>248</v>
      </c>
      <c r="C90" s="45">
        <v>5210.21</v>
      </c>
      <c r="D90" s="32">
        <v>5210.21</v>
      </c>
      <c r="E90" s="11">
        <f t="shared" si="5"/>
        <v>100</v>
      </c>
    </row>
    <row r="91" spans="1:5" s="4" customFormat="1" ht="31.5" customHeight="1">
      <c r="A91" s="18" t="s">
        <v>249</v>
      </c>
      <c r="B91" s="22" t="s">
        <v>250</v>
      </c>
      <c r="C91" s="45">
        <v>5210.21</v>
      </c>
      <c r="D91" s="32">
        <v>5210.21</v>
      </c>
      <c r="E91" s="11">
        <f t="shared" si="5"/>
        <v>100</v>
      </c>
    </row>
    <row r="92" spans="1:5" s="4" customFormat="1" ht="48.75" customHeight="1">
      <c r="A92" s="18" t="s">
        <v>204</v>
      </c>
      <c r="B92" s="22" t="s">
        <v>205</v>
      </c>
      <c r="C92" s="45">
        <v>133219.87</v>
      </c>
      <c r="D92" s="32">
        <v>133219.87</v>
      </c>
      <c r="E92" s="11">
        <f t="shared" ref="E92:E120" si="6">D92/C92*100</f>
        <v>100</v>
      </c>
    </row>
    <row r="93" spans="1:5" s="4" customFormat="1" ht="51" customHeight="1">
      <c r="A93" s="18" t="s">
        <v>207</v>
      </c>
      <c r="B93" s="22" t="s">
        <v>206</v>
      </c>
      <c r="C93" s="45">
        <v>133219.87</v>
      </c>
      <c r="D93" s="32">
        <v>133219.87</v>
      </c>
      <c r="E93" s="11">
        <f t="shared" si="6"/>
        <v>100</v>
      </c>
    </row>
    <row r="94" spans="1:5" s="4" customFormat="1" ht="113.25" customHeight="1">
      <c r="A94" s="18" t="s">
        <v>225</v>
      </c>
      <c r="B94" s="17" t="s">
        <v>226</v>
      </c>
      <c r="C94" s="45">
        <v>9234.24</v>
      </c>
      <c r="D94" s="32">
        <v>9234.24</v>
      </c>
      <c r="E94" s="11">
        <f t="shared" si="6"/>
        <v>100</v>
      </c>
    </row>
    <row r="95" spans="1:5" s="4" customFormat="1" ht="112.5" customHeight="1">
      <c r="A95" s="18" t="s">
        <v>227</v>
      </c>
      <c r="B95" s="17" t="s">
        <v>228</v>
      </c>
      <c r="C95" s="45">
        <v>9234.24</v>
      </c>
      <c r="D95" s="32">
        <v>9234.24</v>
      </c>
      <c r="E95" s="11">
        <f t="shared" si="6"/>
        <v>100</v>
      </c>
    </row>
    <row r="96" spans="1:5" s="4" customFormat="1" ht="98.25" customHeight="1">
      <c r="A96" s="18" t="s">
        <v>229</v>
      </c>
      <c r="B96" s="17" t="s">
        <v>230</v>
      </c>
      <c r="C96" s="45">
        <v>9234.24</v>
      </c>
      <c r="D96" s="32">
        <v>9234.24</v>
      </c>
      <c r="E96" s="11">
        <f t="shared" si="6"/>
        <v>100</v>
      </c>
    </row>
    <row r="97" spans="1:5" s="4" customFormat="1" ht="81" customHeight="1">
      <c r="A97" s="18" t="s">
        <v>231</v>
      </c>
      <c r="B97" s="17" t="s">
        <v>232</v>
      </c>
      <c r="C97" s="45">
        <v>18692.53</v>
      </c>
      <c r="D97" s="32">
        <v>18692.53</v>
      </c>
      <c r="E97" s="11">
        <f t="shared" si="6"/>
        <v>100</v>
      </c>
    </row>
    <row r="98" spans="1:5" s="4" customFormat="1" ht="79.5" customHeight="1">
      <c r="A98" s="18" t="s">
        <v>233</v>
      </c>
      <c r="B98" s="17" t="s">
        <v>234</v>
      </c>
      <c r="C98" s="45">
        <v>18692.53</v>
      </c>
      <c r="D98" s="32">
        <v>18692.53</v>
      </c>
      <c r="E98" s="11">
        <f t="shared" si="6"/>
        <v>100</v>
      </c>
    </row>
    <row r="99" spans="1:5" s="4" customFormat="1" ht="63.75" customHeight="1">
      <c r="A99" s="18" t="s">
        <v>235</v>
      </c>
      <c r="B99" s="17" t="s">
        <v>236</v>
      </c>
      <c r="C99" s="45">
        <v>18692.53</v>
      </c>
      <c r="D99" s="32">
        <v>18692.53</v>
      </c>
      <c r="E99" s="11">
        <f t="shared" si="6"/>
        <v>100</v>
      </c>
    </row>
    <row r="100" spans="1:5" s="4" customFormat="1" ht="52.5" customHeight="1">
      <c r="A100" s="18" t="s">
        <v>263</v>
      </c>
      <c r="B100" s="17" t="s">
        <v>262</v>
      </c>
      <c r="C100" s="45">
        <v>61037.32</v>
      </c>
      <c r="D100" s="32">
        <v>61037.32</v>
      </c>
      <c r="E100" s="11">
        <f t="shared" si="6"/>
        <v>100</v>
      </c>
    </row>
    <row r="101" spans="1:5" s="4" customFormat="1" ht="51" customHeight="1">
      <c r="A101" s="18" t="s">
        <v>263</v>
      </c>
      <c r="B101" s="17" t="s">
        <v>262</v>
      </c>
      <c r="C101" s="45">
        <v>61037.32</v>
      </c>
      <c r="D101" s="32">
        <v>61037.32</v>
      </c>
      <c r="E101" s="11">
        <f t="shared" si="6"/>
        <v>100</v>
      </c>
    </row>
    <row r="102" spans="1:5" s="35" customFormat="1" ht="62.25" customHeight="1">
      <c r="A102" s="39" t="s">
        <v>260</v>
      </c>
      <c r="B102" s="16" t="s">
        <v>273</v>
      </c>
      <c r="C102" s="32">
        <v>4000</v>
      </c>
      <c r="D102" s="32">
        <v>4000</v>
      </c>
      <c r="E102" s="11">
        <f t="shared" si="6"/>
        <v>100</v>
      </c>
    </row>
    <row r="103" spans="1:5" s="35" customFormat="1" ht="63.75" customHeight="1">
      <c r="A103" s="37" t="s">
        <v>261</v>
      </c>
      <c r="B103" s="38" t="s">
        <v>274</v>
      </c>
      <c r="C103" s="48">
        <v>4000</v>
      </c>
      <c r="D103" s="48">
        <v>4000</v>
      </c>
      <c r="E103" s="36">
        <f t="shared" si="6"/>
        <v>100</v>
      </c>
    </row>
    <row r="104" spans="1:5" s="4" customFormat="1" ht="102" customHeight="1">
      <c r="A104" s="18" t="s">
        <v>220</v>
      </c>
      <c r="B104" s="22" t="s">
        <v>275</v>
      </c>
      <c r="C104" s="45">
        <v>5904.96</v>
      </c>
      <c r="D104" s="32">
        <v>5904.96</v>
      </c>
      <c r="E104" s="11">
        <f t="shared" si="6"/>
        <v>100</v>
      </c>
    </row>
    <row r="105" spans="1:5" s="4" customFormat="1" ht="108.75" customHeight="1">
      <c r="A105" s="18" t="s">
        <v>220</v>
      </c>
      <c r="B105" s="22" t="s">
        <v>221</v>
      </c>
      <c r="C105" s="45">
        <v>5904.96</v>
      </c>
      <c r="D105" s="32">
        <v>5904.96</v>
      </c>
      <c r="E105" s="11">
        <f t="shared" si="6"/>
        <v>100</v>
      </c>
    </row>
    <row r="106" spans="1:5" s="4" customFormat="1" ht="16.5" customHeight="1">
      <c r="A106" s="18" t="s">
        <v>91</v>
      </c>
      <c r="B106" s="17" t="s">
        <v>16</v>
      </c>
      <c r="C106" s="45">
        <v>17958.97</v>
      </c>
      <c r="D106" s="32">
        <v>17958.97</v>
      </c>
      <c r="E106" s="11">
        <f t="shared" si="6"/>
        <v>100</v>
      </c>
    </row>
    <row r="107" spans="1:5" s="4" customFormat="1" ht="15.75" customHeight="1">
      <c r="A107" s="18" t="s">
        <v>92</v>
      </c>
      <c r="B107" s="17" t="s">
        <v>50</v>
      </c>
      <c r="C107" s="45">
        <v>17958.97</v>
      </c>
      <c r="D107" s="32">
        <v>17958.97</v>
      </c>
      <c r="E107" s="11">
        <f t="shared" si="6"/>
        <v>100</v>
      </c>
    </row>
    <row r="108" spans="1:5" s="4" customFormat="1" ht="30.75" customHeight="1">
      <c r="A108" s="9" t="s">
        <v>93</v>
      </c>
      <c r="B108" s="15" t="s">
        <v>51</v>
      </c>
      <c r="C108" s="31">
        <f>SUM(C109+C111+C115+C117+C121+C125+C129+C113+C119+C123+C131+C133+C135)</f>
        <v>686234.45</v>
      </c>
      <c r="D108" s="31">
        <f>SUM(D109+D111+D115+D117+D121+D125+D129+D113+D119+D123+D131+D133+D135)</f>
        <v>686083.22000000009</v>
      </c>
      <c r="E108" s="8">
        <f t="shared" si="6"/>
        <v>99.9779623421704</v>
      </c>
    </row>
    <row r="109" spans="1:5" s="4" customFormat="1" ht="45.75" customHeight="1">
      <c r="A109" s="18" t="s">
        <v>110</v>
      </c>
      <c r="B109" s="17" t="s">
        <v>114</v>
      </c>
      <c r="C109" s="32">
        <v>50714.7</v>
      </c>
      <c r="D109" s="32">
        <v>50714.7</v>
      </c>
      <c r="E109" s="11">
        <f t="shared" si="6"/>
        <v>100</v>
      </c>
    </row>
    <row r="110" spans="1:5" s="4" customFormat="1" ht="44.25" customHeight="1">
      <c r="A110" s="18" t="s">
        <v>111</v>
      </c>
      <c r="B110" s="17" t="s">
        <v>115</v>
      </c>
      <c r="C110" s="32">
        <v>50714.7</v>
      </c>
      <c r="D110" s="32">
        <v>50714.7</v>
      </c>
      <c r="E110" s="11">
        <f t="shared" si="6"/>
        <v>100</v>
      </c>
    </row>
    <row r="111" spans="1:5" s="4" customFormat="1" ht="49.9" hidden="1" customHeight="1">
      <c r="A111" s="25" t="s">
        <v>112</v>
      </c>
      <c r="B111" s="26" t="s">
        <v>116</v>
      </c>
      <c r="C111" s="47">
        <v>0</v>
      </c>
      <c r="D111" s="47">
        <v>0</v>
      </c>
      <c r="E111" s="27" t="e">
        <f t="shared" si="6"/>
        <v>#DIV/0!</v>
      </c>
    </row>
    <row r="112" spans="1:5" s="4" customFormat="1" ht="3" customHeight="1">
      <c r="A112" s="25" t="s">
        <v>113</v>
      </c>
      <c r="B112" s="26" t="s">
        <v>116</v>
      </c>
      <c r="C112" s="47">
        <v>0</v>
      </c>
      <c r="D112" s="47">
        <v>0</v>
      </c>
      <c r="E112" s="27" t="e">
        <f t="shared" si="6"/>
        <v>#DIV/0!</v>
      </c>
    </row>
    <row r="113" spans="1:5" s="4" customFormat="1" ht="63" customHeight="1">
      <c r="A113" s="10" t="s">
        <v>94</v>
      </c>
      <c r="B113" s="16" t="s">
        <v>52</v>
      </c>
      <c r="C113" s="32">
        <v>15.2</v>
      </c>
      <c r="D113" s="32">
        <v>15.2</v>
      </c>
      <c r="E113" s="11">
        <f t="shared" si="6"/>
        <v>100</v>
      </c>
    </row>
    <row r="114" spans="1:5" s="4" customFormat="1" ht="65.25" customHeight="1">
      <c r="A114" s="10" t="s">
        <v>95</v>
      </c>
      <c r="B114" s="16" t="s">
        <v>53</v>
      </c>
      <c r="C114" s="32">
        <v>15.2</v>
      </c>
      <c r="D114" s="32">
        <v>15.2</v>
      </c>
      <c r="E114" s="11">
        <f t="shared" si="6"/>
        <v>100</v>
      </c>
    </row>
    <row r="115" spans="1:5" s="4" customFormat="1" ht="65.25" customHeight="1">
      <c r="A115" s="18" t="s">
        <v>117</v>
      </c>
      <c r="B115" s="17" t="s">
        <v>118</v>
      </c>
      <c r="C115" s="32">
        <v>27.9</v>
      </c>
      <c r="D115" s="32">
        <v>4.95</v>
      </c>
      <c r="E115" s="11">
        <f t="shared" si="6"/>
        <v>17.741935483870968</v>
      </c>
    </row>
    <row r="116" spans="1:5" s="4" customFormat="1" ht="65.25" customHeight="1">
      <c r="A116" s="18" t="s">
        <v>119</v>
      </c>
      <c r="B116" s="17" t="s">
        <v>118</v>
      </c>
      <c r="C116" s="32">
        <v>27.9</v>
      </c>
      <c r="D116" s="32">
        <v>4.95</v>
      </c>
      <c r="E116" s="11">
        <f t="shared" si="6"/>
        <v>17.741935483870968</v>
      </c>
    </row>
    <row r="117" spans="1:5" s="4" customFormat="1" ht="79.5" customHeight="1">
      <c r="A117" s="18" t="s">
        <v>120</v>
      </c>
      <c r="B117" s="17" t="s">
        <v>121</v>
      </c>
      <c r="C117" s="32">
        <v>2716.49</v>
      </c>
      <c r="D117" s="32">
        <v>2716.49</v>
      </c>
      <c r="E117" s="11">
        <f t="shared" si="6"/>
        <v>100</v>
      </c>
    </row>
    <row r="118" spans="1:5" s="4" customFormat="1" ht="65.25" customHeight="1">
      <c r="A118" s="18" t="s">
        <v>122</v>
      </c>
      <c r="B118" s="17" t="s">
        <v>123</v>
      </c>
      <c r="C118" s="32">
        <v>2716.49</v>
      </c>
      <c r="D118" s="32">
        <v>2716.49</v>
      </c>
      <c r="E118" s="11">
        <f t="shared" si="6"/>
        <v>100</v>
      </c>
    </row>
    <row r="119" spans="1:5" s="4" customFormat="1" ht="49.5" hidden="1" customHeight="1">
      <c r="A119" s="29" t="s">
        <v>96</v>
      </c>
      <c r="B119" s="30" t="s">
        <v>54</v>
      </c>
      <c r="C119" s="47">
        <v>0</v>
      </c>
      <c r="D119" s="47">
        <v>0</v>
      </c>
      <c r="E119" s="27" t="e">
        <f t="shared" si="6"/>
        <v>#DIV/0!</v>
      </c>
    </row>
    <row r="120" spans="1:5" s="4" customFormat="1" ht="48.75" hidden="1" customHeight="1">
      <c r="A120" s="29" t="s">
        <v>97</v>
      </c>
      <c r="B120" s="30" t="s">
        <v>171</v>
      </c>
      <c r="C120" s="47">
        <v>0</v>
      </c>
      <c r="D120" s="49">
        <v>0</v>
      </c>
      <c r="E120" s="27" t="e">
        <f t="shared" si="6"/>
        <v>#DIV/0!</v>
      </c>
    </row>
    <row r="121" spans="1:5" s="4" customFormat="1" ht="63.75" customHeight="1">
      <c r="A121" s="18" t="s">
        <v>124</v>
      </c>
      <c r="B121" s="17" t="s">
        <v>125</v>
      </c>
      <c r="C121" s="32">
        <v>117601.5</v>
      </c>
      <c r="D121" s="32">
        <v>117601.5</v>
      </c>
      <c r="E121" s="11">
        <f>D122/C121*100</f>
        <v>100</v>
      </c>
    </row>
    <row r="122" spans="1:5" s="4" customFormat="1" ht="49.5" customHeight="1">
      <c r="A122" s="18" t="s">
        <v>126</v>
      </c>
      <c r="B122" s="17" t="s">
        <v>127</v>
      </c>
      <c r="C122" s="32">
        <v>117601.5</v>
      </c>
      <c r="D122" s="32">
        <v>117601.5</v>
      </c>
      <c r="E122" s="11">
        <f t="shared" ref="E122:E157" si="7">D122/C122*100</f>
        <v>100</v>
      </c>
    </row>
    <row r="123" spans="1:5" s="4" customFormat="1" ht="48" customHeight="1">
      <c r="A123" s="10" t="s">
        <v>98</v>
      </c>
      <c r="B123" s="16" t="s">
        <v>37</v>
      </c>
      <c r="C123" s="50">
        <v>454015.5</v>
      </c>
      <c r="D123" s="32">
        <v>454015.12</v>
      </c>
      <c r="E123" s="11">
        <f t="shared" si="7"/>
        <v>99.999916302416992</v>
      </c>
    </row>
    <row r="124" spans="1:5" s="4" customFormat="1" ht="46.5" customHeight="1">
      <c r="A124" s="10" t="s">
        <v>99</v>
      </c>
      <c r="B124" s="16" t="s">
        <v>38</v>
      </c>
      <c r="C124" s="50">
        <v>454015.5</v>
      </c>
      <c r="D124" s="32">
        <v>454015.12</v>
      </c>
      <c r="E124" s="11">
        <f t="shared" si="7"/>
        <v>99.999916302416992</v>
      </c>
    </row>
    <row r="125" spans="1:5" s="4" customFormat="1" ht="64.5" customHeight="1">
      <c r="A125" s="10" t="s">
        <v>100</v>
      </c>
      <c r="B125" s="16" t="s">
        <v>56</v>
      </c>
      <c r="C125" s="32">
        <v>8994.76</v>
      </c>
      <c r="D125" s="32">
        <v>8994.76</v>
      </c>
      <c r="E125" s="11">
        <f t="shared" si="7"/>
        <v>100</v>
      </c>
    </row>
    <row r="126" spans="1:5" s="4" customFormat="1" ht="62.25" customHeight="1">
      <c r="A126" s="10" t="s">
        <v>101</v>
      </c>
      <c r="B126" s="16" t="s">
        <v>162</v>
      </c>
      <c r="C126" s="32">
        <v>8994.76</v>
      </c>
      <c r="D126" s="32">
        <v>8994.76</v>
      </c>
      <c r="E126" s="11">
        <f t="shared" si="7"/>
        <v>100</v>
      </c>
    </row>
    <row r="127" spans="1:5" s="4" customFormat="1" ht="48" hidden="1" customHeight="1">
      <c r="A127" s="10" t="s">
        <v>59</v>
      </c>
      <c r="B127" s="16" t="s">
        <v>61</v>
      </c>
      <c r="C127" s="32">
        <v>0</v>
      </c>
      <c r="D127" s="41"/>
      <c r="E127" s="11" t="e">
        <f t="shared" si="7"/>
        <v>#DIV/0!</v>
      </c>
    </row>
    <row r="128" spans="1:5" s="4" customFormat="1" ht="34.5" hidden="1" customHeight="1">
      <c r="A128" s="10" t="s">
        <v>60</v>
      </c>
      <c r="B128" s="16" t="s">
        <v>62</v>
      </c>
      <c r="C128" s="32">
        <v>0</v>
      </c>
      <c r="D128" s="41"/>
      <c r="E128" s="11" t="e">
        <f t="shared" si="7"/>
        <v>#DIV/0!</v>
      </c>
    </row>
    <row r="129" spans="1:5" s="4" customFormat="1" ht="96.75" customHeight="1">
      <c r="A129" s="10" t="s">
        <v>102</v>
      </c>
      <c r="B129" s="16" t="s">
        <v>55</v>
      </c>
      <c r="C129" s="32">
        <v>9320.85</v>
      </c>
      <c r="D129" s="32">
        <v>9317.07</v>
      </c>
      <c r="E129" s="11">
        <f t="shared" si="7"/>
        <v>99.959445758702259</v>
      </c>
    </row>
    <row r="130" spans="1:5" s="4" customFormat="1" ht="96" customHeight="1">
      <c r="A130" s="10" t="s">
        <v>103</v>
      </c>
      <c r="B130" s="16" t="s">
        <v>134</v>
      </c>
      <c r="C130" s="32">
        <v>9320.85</v>
      </c>
      <c r="D130" s="32">
        <v>9317.07</v>
      </c>
      <c r="E130" s="11">
        <f t="shared" si="7"/>
        <v>99.959445758702259</v>
      </c>
    </row>
    <row r="131" spans="1:5" s="4" customFormat="1" ht="96" customHeight="1">
      <c r="A131" s="10" t="s">
        <v>147</v>
      </c>
      <c r="B131" s="16" t="s">
        <v>148</v>
      </c>
      <c r="C131" s="32">
        <v>311.89999999999998</v>
      </c>
      <c r="D131" s="32">
        <v>220.54</v>
      </c>
      <c r="E131" s="11">
        <f t="shared" si="7"/>
        <v>70.708560436037189</v>
      </c>
    </row>
    <row r="132" spans="1:5" s="4" customFormat="1" ht="95.25" customHeight="1">
      <c r="A132" s="10" t="s">
        <v>149</v>
      </c>
      <c r="B132" s="16" t="s">
        <v>150</v>
      </c>
      <c r="C132" s="32">
        <v>311.89999999999998</v>
      </c>
      <c r="D132" s="32">
        <v>220.54</v>
      </c>
      <c r="E132" s="11">
        <f t="shared" si="7"/>
        <v>70.708560436037189</v>
      </c>
    </row>
    <row r="133" spans="1:5" s="4" customFormat="1" ht="78" customHeight="1">
      <c r="A133" s="10" t="s">
        <v>181</v>
      </c>
      <c r="B133" s="16" t="s">
        <v>183</v>
      </c>
      <c r="C133" s="32">
        <v>11845.46</v>
      </c>
      <c r="D133" s="32">
        <v>11845.46</v>
      </c>
      <c r="E133" s="11">
        <f t="shared" si="7"/>
        <v>100</v>
      </c>
    </row>
    <row r="134" spans="1:5" s="4" customFormat="1" ht="78.75" customHeight="1">
      <c r="A134" s="10" t="s">
        <v>182</v>
      </c>
      <c r="B134" s="16" t="s">
        <v>184</v>
      </c>
      <c r="C134" s="32">
        <v>11845.46</v>
      </c>
      <c r="D134" s="32">
        <v>11845.46</v>
      </c>
      <c r="E134" s="11">
        <f t="shared" si="7"/>
        <v>100</v>
      </c>
    </row>
    <row r="135" spans="1:5" s="4" customFormat="1" ht="114" customHeight="1">
      <c r="A135" s="10" t="s">
        <v>208</v>
      </c>
      <c r="B135" s="16" t="s">
        <v>209</v>
      </c>
      <c r="C135" s="32">
        <v>30670.19</v>
      </c>
      <c r="D135" s="32">
        <v>30637.43</v>
      </c>
      <c r="E135" s="11">
        <f t="shared" si="7"/>
        <v>99.893186185022003</v>
      </c>
    </row>
    <row r="136" spans="1:5" s="4" customFormat="1" ht="111.75" customHeight="1">
      <c r="A136" s="10" t="s">
        <v>210</v>
      </c>
      <c r="B136" s="16" t="s">
        <v>209</v>
      </c>
      <c r="C136" s="32">
        <v>30670.19</v>
      </c>
      <c r="D136" s="32">
        <v>30637.43</v>
      </c>
      <c r="E136" s="11">
        <f t="shared" si="7"/>
        <v>99.893186185022003</v>
      </c>
    </row>
    <row r="137" spans="1:5" s="4" customFormat="1" ht="18.75" customHeight="1">
      <c r="A137" s="21" t="s">
        <v>163</v>
      </c>
      <c r="B137" s="15" t="s">
        <v>164</v>
      </c>
      <c r="C137" s="31">
        <f>SUM(C138+C142+C140)</f>
        <v>4777.59</v>
      </c>
      <c r="D137" s="31">
        <f>SUM(D138+D142+D140)</f>
        <v>4777.59</v>
      </c>
      <c r="E137" s="8">
        <f t="shared" si="7"/>
        <v>100</v>
      </c>
    </row>
    <row r="138" spans="1:5" s="4" customFormat="1" ht="84" hidden="1" customHeight="1">
      <c r="A138" s="18" t="s">
        <v>165</v>
      </c>
      <c r="B138" s="17" t="s">
        <v>166</v>
      </c>
      <c r="C138" s="32"/>
      <c r="D138" s="32">
        <v>0</v>
      </c>
      <c r="E138" s="8" t="e">
        <f t="shared" si="7"/>
        <v>#DIV/0!</v>
      </c>
    </row>
    <row r="139" spans="1:5" s="4" customFormat="1" ht="66" hidden="1" customHeight="1">
      <c r="A139" s="18" t="s">
        <v>167</v>
      </c>
      <c r="B139" s="17" t="s">
        <v>168</v>
      </c>
      <c r="C139" s="32"/>
      <c r="D139" s="32">
        <v>0</v>
      </c>
      <c r="E139" s="8" t="e">
        <f t="shared" si="7"/>
        <v>#DIV/0!</v>
      </c>
    </row>
    <row r="140" spans="1:5" s="4" customFormat="1" ht="78" customHeight="1">
      <c r="A140" s="18" t="s">
        <v>165</v>
      </c>
      <c r="B140" s="17" t="s">
        <v>211</v>
      </c>
      <c r="C140" s="32">
        <v>172.7</v>
      </c>
      <c r="D140" s="32">
        <v>172.7</v>
      </c>
      <c r="E140" s="11">
        <f t="shared" si="7"/>
        <v>100</v>
      </c>
    </row>
    <row r="141" spans="1:5" s="4" customFormat="1" ht="62.25" customHeight="1">
      <c r="A141" s="18" t="s">
        <v>167</v>
      </c>
      <c r="B141" s="17" t="s">
        <v>212</v>
      </c>
      <c r="C141" s="32">
        <v>172.7</v>
      </c>
      <c r="D141" s="32">
        <v>172.7</v>
      </c>
      <c r="E141" s="11">
        <f t="shared" si="7"/>
        <v>100</v>
      </c>
    </row>
    <row r="142" spans="1:5" s="4" customFormat="1" ht="33.75" customHeight="1">
      <c r="A142" s="18" t="s">
        <v>169</v>
      </c>
      <c r="B142" s="17" t="s">
        <v>175</v>
      </c>
      <c r="C142" s="32">
        <v>4604.8900000000003</v>
      </c>
      <c r="D142" s="32">
        <v>4604.8900000000003</v>
      </c>
      <c r="E142" s="11">
        <f t="shared" si="7"/>
        <v>100</v>
      </c>
    </row>
    <row r="143" spans="1:5" s="4" customFormat="1" ht="33.75" customHeight="1">
      <c r="A143" s="18" t="s">
        <v>170</v>
      </c>
      <c r="B143" s="17" t="s">
        <v>174</v>
      </c>
      <c r="C143" s="32">
        <v>4604.8900000000003</v>
      </c>
      <c r="D143" s="32">
        <v>4604.8900000000003</v>
      </c>
      <c r="E143" s="11">
        <f t="shared" si="7"/>
        <v>100</v>
      </c>
    </row>
    <row r="144" spans="1:5" s="4" customFormat="1" ht="32.25" customHeight="1">
      <c r="A144" s="19" t="s">
        <v>128</v>
      </c>
      <c r="B144" s="20" t="s">
        <v>129</v>
      </c>
      <c r="C144" s="44">
        <f>SUM(C145)</f>
        <v>420.18</v>
      </c>
      <c r="D144" s="44">
        <f>SUM(D145)</f>
        <v>420.18</v>
      </c>
      <c r="E144" s="8">
        <f t="shared" si="7"/>
        <v>100</v>
      </c>
    </row>
    <row r="145" spans="1:5" s="4" customFormat="1" ht="33" customHeight="1">
      <c r="A145" s="18" t="s">
        <v>130</v>
      </c>
      <c r="B145" s="17" t="s">
        <v>131</v>
      </c>
      <c r="C145" s="45">
        <v>420.18</v>
      </c>
      <c r="D145" s="32">
        <v>420.18</v>
      </c>
      <c r="E145" s="11">
        <f t="shared" si="7"/>
        <v>100</v>
      </c>
    </row>
    <row r="146" spans="1:5" s="4" customFormat="1" ht="47.25" customHeight="1">
      <c r="A146" s="18" t="s">
        <v>132</v>
      </c>
      <c r="B146" s="17" t="s">
        <v>133</v>
      </c>
      <c r="C146" s="45">
        <v>420.18</v>
      </c>
      <c r="D146" s="32">
        <v>420.18</v>
      </c>
      <c r="E146" s="11">
        <f t="shared" si="7"/>
        <v>100</v>
      </c>
    </row>
    <row r="147" spans="1:5" s="4" customFormat="1" ht="23.25" customHeight="1">
      <c r="A147" s="19" t="s">
        <v>215</v>
      </c>
      <c r="B147" s="20" t="s">
        <v>214</v>
      </c>
      <c r="C147" s="44">
        <f>C148</f>
        <v>1028.57</v>
      </c>
      <c r="D147" s="44">
        <f>D148</f>
        <v>1031.73</v>
      </c>
      <c r="E147" s="8">
        <f t="shared" si="7"/>
        <v>100.30722264892036</v>
      </c>
    </row>
    <row r="148" spans="1:5" s="4" customFormat="1" ht="33" customHeight="1">
      <c r="A148" s="18" t="s">
        <v>213</v>
      </c>
      <c r="B148" s="17" t="s">
        <v>216</v>
      </c>
      <c r="C148" s="45">
        <v>1028.57</v>
      </c>
      <c r="D148" s="32">
        <v>1031.73</v>
      </c>
      <c r="E148" s="11">
        <f t="shared" si="7"/>
        <v>100.30722264892036</v>
      </c>
    </row>
    <row r="149" spans="1:5" s="4" customFormat="1" ht="51.75" customHeight="1">
      <c r="A149" s="18" t="s">
        <v>217</v>
      </c>
      <c r="B149" s="17" t="s">
        <v>219</v>
      </c>
      <c r="C149" s="45">
        <v>1028.57</v>
      </c>
      <c r="D149" s="32">
        <v>1031.73</v>
      </c>
      <c r="E149" s="11">
        <f t="shared" si="7"/>
        <v>100.30722264892036</v>
      </c>
    </row>
    <row r="150" spans="1:5" s="4" customFormat="1" ht="48.75" customHeight="1">
      <c r="A150" s="18" t="s">
        <v>218</v>
      </c>
      <c r="B150" s="17" t="s">
        <v>219</v>
      </c>
      <c r="C150" s="45">
        <v>1028.57</v>
      </c>
      <c r="D150" s="32">
        <v>1031.73</v>
      </c>
      <c r="E150" s="11">
        <f t="shared" si="7"/>
        <v>100.30722264892036</v>
      </c>
    </row>
    <row r="151" spans="1:5" s="4" customFormat="1" ht="106.5" customHeight="1">
      <c r="A151" s="19" t="s">
        <v>185</v>
      </c>
      <c r="B151" s="23" t="s">
        <v>186</v>
      </c>
      <c r="C151" s="44">
        <f>SUM(C152)</f>
        <v>11.06</v>
      </c>
      <c r="D151" s="44">
        <f>SUM(D152)</f>
        <v>11.06</v>
      </c>
      <c r="E151" s="8">
        <f t="shared" si="7"/>
        <v>100</v>
      </c>
    </row>
    <row r="152" spans="1:5" s="4" customFormat="1" ht="48" customHeight="1">
      <c r="A152" s="18" t="s">
        <v>187</v>
      </c>
      <c r="B152" s="24" t="s">
        <v>188</v>
      </c>
      <c r="C152" s="45">
        <v>11.06</v>
      </c>
      <c r="D152" s="32">
        <v>11.06</v>
      </c>
      <c r="E152" s="11">
        <f t="shared" si="7"/>
        <v>100</v>
      </c>
    </row>
    <row r="153" spans="1:5" s="4" customFormat="1" ht="33" customHeight="1">
      <c r="A153" s="18" t="s">
        <v>189</v>
      </c>
      <c r="B153" s="24" t="s">
        <v>190</v>
      </c>
      <c r="C153" s="45">
        <v>11.06</v>
      </c>
      <c r="D153" s="32">
        <v>11.06</v>
      </c>
      <c r="E153" s="11">
        <f t="shared" si="7"/>
        <v>100</v>
      </c>
    </row>
    <row r="154" spans="1:5" s="4" customFormat="1" ht="48" customHeight="1">
      <c r="A154" s="18" t="s">
        <v>191</v>
      </c>
      <c r="B154" s="24" t="s">
        <v>192</v>
      </c>
      <c r="C154" s="45">
        <v>11.06</v>
      </c>
      <c r="D154" s="32">
        <v>11.06</v>
      </c>
      <c r="E154" s="11">
        <f t="shared" si="7"/>
        <v>100</v>
      </c>
    </row>
    <row r="155" spans="1:5" s="4" customFormat="1" ht="47.25" customHeight="1">
      <c r="A155" s="9" t="s">
        <v>145</v>
      </c>
      <c r="B155" s="15" t="s">
        <v>146</v>
      </c>
      <c r="C155" s="44">
        <f>SUM(C156)</f>
        <v>-1686.05</v>
      </c>
      <c r="D155" s="44">
        <f>SUM(D156)</f>
        <v>-1686.05</v>
      </c>
      <c r="E155" s="8">
        <f t="shared" si="7"/>
        <v>100</v>
      </c>
    </row>
    <row r="156" spans="1:5" s="4" customFormat="1" ht="70.5" customHeight="1">
      <c r="A156" s="18" t="s">
        <v>193</v>
      </c>
      <c r="B156" s="24" t="s">
        <v>194</v>
      </c>
      <c r="C156" s="45">
        <v>-1686.05</v>
      </c>
      <c r="D156" s="41">
        <v>-1686.05</v>
      </c>
      <c r="E156" s="11">
        <f t="shared" si="7"/>
        <v>100</v>
      </c>
    </row>
    <row r="157" spans="1:5" ht="19.149999999999999" customHeight="1">
      <c r="A157" s="3"/>
      <c r="B157" s="12" t="s">
        <v>57</v>
      </c>
      <c r="C157" s="51">
        <f>SUM(C77+C13)</f>
        <v>1414771.47</v>
      </c>
      <c r="D157" s="51">
        <f>SUM(D77+D13)</f>
        <v>1418747.1</v>
      </c>
      <c r="E157" s="8">
        <f t="shared" si="7"/>
        <v>100.28100863526743</v>
      </c>
    </row>
    <row r="158" spans="1:5" ht="18.75" hidden="1">
      <c r="A158" s="1" t="s">
        <v>17</v>
      </c>
      <c r="B158" s="1"/>
      <c r="C158" s="1"/>
      <c r="D158" s="1"/>
      <c r="E158" s="1"/>
    </row>
    <row r="159" spans="1:5" ht="35.25" customHeight="1">
      <c r="A159" s="1"/>
      <c r="B159" s="1"/>
      <c r="C159" s="1"/>
      <c r="D159" s="1"/>
      <c r="E159" s="1"/>
    </row>
    <row r="160" spans="1:5" ht="18.75">
      <c r="A160" s="53" t="s">
        <v>276</v>
      </c>
      <c r="B160" s="53"/>
      <c r="C160" s="52"/>
      <c r="D160" s="57" t="s">
        <v>282</v>
      </c>
      <c r="E160" s="57"/>
    </row>
  </sheetData>
  <mergeCells count="10">
    <mergeCell ref="A160:B160"/>
    <mergeCell ref="A6:E6"/>
    <mergeCell ref="A7:E7"/>
    <mergeCell ref="A8:E8"/>
    <mergeCell ref="A9:E9"/>
    <mergeCell ref="C1:E1"/>
    <mergeCell ref="C2:E2"/>
    <mergeCell ref="C3:E3"/>
    <mergeCell ref="C4:E4"/>
    <mergeCell ref="D160:E160"/>
  </mergeCells>
  <phoneticPr fontId="0" type="noConversion"/>
  <pageMargins left="0.31496062992125984" right="0.23622047244094491" top="0.39370078740157483" bottom="0.31496062992125984" header="0.23622047244094491" footer="0.23622047244094491"/>
  <pageSetup paperSize="9" scale="73" fitToHeight="8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Наталья</cp:lastModifiedBy>
  <cp:lastPrinted>2015-04-15T12:33:56Z</cp:lastPrinted>
  <dcterms:created xsi:type="dcterms:W3CDTF">1996-10-08T23:32:33Z</dcterms:created>
  <dcterms:modified xsi:type="dcterms:W3CDTF">2015-05-28T08:36:29Z</dcterms:modified>
</cp:coreProperties>
</file>