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/>
  </bookViews>
  <sheets>
    <sheet name="2013 год" sheetId="3" r:id="rId1"/>
  </sheets>
  <definedNames>
    <definedName name="_xlnm.Print_Titles" localSheetId="0">'2013 год'!$12:$13</definedName>
  </definedNames>
  <calcPr calcId="124519"/>
</workbook>
</file>

<file path=xl/calcChain.xml><?xml version="1.0" encoding="utf-8"?>
<calcChain xmlns="http://schemas.openxmlformats.org/spreadsheetml/2006/main">
  <c r="G95" i="3"/>
  <c r="G96"/>
  <c r="D41"/>
  <c r="D40" s="1"/>
  <c r="E41"/>
  <c r="E40" s="1"/>
  <c r="C41"/>
  <c r="C40" s="1"/>
  <c r="G49"/>
  <c r="F49"/>
  <c r="G46"/>
  <c r="F46"/>
  <c r="D86"/>
  <c r="G86" s="1"/>
  <c r="E86"/>
  <c r="C86"/>
  <c r="F86" s="1"/>
  <c r="G94"/>
  <c r="F94"/>
  <c r="G89"/>
  <c r="G90"/>
  <c r="G91"/>
  <c r="G92"/>
  <c r="G93"/>
  <c r="F89"/>
  <c r="F90"/>
  <c r="F91"/>
  <c r="F92"/>
  <c r="F93"/>
  <c r="C76"/>
  <c r="D38"/>
  <c r="C38"/>
  <c r="E38"/>
  <c r="G35"/>
  <c r="G36"/>
  <c r="G37"/>
  <c r="F35"/>
  <c r="F36"/>
  <c r="F37"/>
  <c r="E64"/>
  <c r="D64"/>
  <c r="G64" s="1"/>
  <c r="C64"/>
  <c r="E61"/>
  <c r="E60" s="1"/>
  <c r="E55"/>
  <c r="E54" s="1"/>
  <c r="G56"/>
  <c r="F56"/>
  <c r="C55"/>
  <c r="C54" s="1"/>
  <c r="D55"/>
  <c r="D54" s="1"/>
  <c r="G48"/>
  <c r="F48"/>
  <c r="G23"/>
  <c r="F23"/>
  <c r="E135"/>
  <c r="G130"/>
  <c r="F130"/>
  <c r="E19"/>
  <c r="D17"/>
  <c r="G17" s="1"/>
  <c r="E17"/>
  <c r="D127"/>
  <c r="E127"/>
  <c r="C127"/>
  <c r="F127" s="1"/>
  <c r="G128"/>
  <c r="G129"/>
  <c r="F128"/>
  <c r="F129"/>
  <c r="D117"/>
  <c r="E117"/>
  <c r="G117" s="1"/>
  <c r="C117"/>
  <c r="G118"/>
  <c r="G119"/>
  <c r="F118"/>
  <c r="F119"/>
  <c r="F116"/>
  <c r="G116"/>
  <c r="F115"/>
  <c r="G115"/>
  <c r="F83"/>
  <c r="G77"/>
  <c r="G78"/>
  <c r="G79"/>
  <c r="G80"/>
  <c r="G81"/>
  <c r="F77"/>
  <c r="F78"/>
  <c r="F79"/>
  <c r="F80"/>
  <c r="F81"/>
  <c r="F82"/>
  <c r="E71"/>
  <c r="E76"/>
  <c r="E124"/>
  <c r="F124" s="1"/>
  <c r="D71"/>
  <c r="C71"/>
  <c r="C70" s="1"/>
  <c r="C124"/>
  <c r="F75"/>
  <c r="G75"/>
  <c r="G74"/>
  <c r="F74"/>
  <c r="C61"/>
  <c r="G18"/>
  <c r="F18"/>
  <c r="C17"/>
  <c r="F17"/>
  <c r="C15"/>
  <c r="E15"/>
  <c r="G15" s="1"/>
  <c r="D15"/>
  <c r="D135"/>
  <c r="G136"/>
  <c r="C135"/>
  <c r="F136"/>
  <c r="G26"/>
  <c r="G27"/>
  <c r="G28"/>
  <c r="G29"/>
  <c r="G30"/>
  <c r="G44"/>
  <c r="G45"/>
  <c r="F44"/>
  <c r="F45"/>
  <c r="G24"/>
  <c r="F24"/>
  <c r="D76"/>
  <c r="D124"/>
  <c r="D70" s="1"/>
  <c r="D69" s="1"/>
  <c r="D131"/>
  <c r="E131"/>
  <c r="C131"/>
  <c r="F113"/>
  <c r="G113"/>
  <c r="F114"/>
  <c r="G114"/>
  <c r="D33"/>
  <c r="E33"/>
  <c r="C33"/>
  <c r="D19"/>
  <c r="G19" s="1"/>
  <c r="C19"/>
  <c r="F19" s="1"/>
  <c r="G100"/>
  <c r="F100"/>
  <c r="F26"/>
  <c r="F27"/>
  <c r="F28"/>
  <c r="F29"/>
  <c r="E52"/>
  <c r="E25"/>
  <c r="G122"/>
  <c r="G123"/>
  <c r="F122"/>
  <c r="F123"/>
  <c r="G57"/>
  <c r="F57"/>
  <c r="D61"/>
  <c r="D25"/>
  <c r="C25"/>
  <c r="F25" s="1"/>
  <c r="D52"/>
  <c r="C52"/>
  <c r="G98"/>
  <c r="G97"/>
  <c r="G101"/>
  <c r="F101"/>
  <c r="G125"/>
  <c r="G126"/>
  <c r="G111"/>
  <c r="G112"/>
  <c r="F111"/>
  <c r="F112"/>
  <c r="G62"/>
  <c r="G63"/>
  <c r="F125"/>
  <c r="F126"/>
  <c r="G102"/>
  <c r="F102"/>
  <c r="F95"/>
  <c r="F96"/>
  <c r="F97"/>
  <c r="F98"/>
  <c r="G87"/>
  <c r="G88"/>
  <c r="F87"/>
  <c r="F88"/>
  <c r="F62"/>
  <c r="F63"/>
  <c r="F64"/>
  <c r="F65"/>
  <c r="G16"/>
  <c r="G20"/>
  <c r="G21"/>
  <c r="G22"/>
  <c r="G31"/>
  <c r="G32"/>
  <c r="G34"/>
  <c r="G43"/>
  <c r="G51"/>
  <c r="G53"/>
  <c r="G65"/>
  <c r="G67"/>
  <c r="G72"/>
  <c r="G73"/>
  <c r="G99"/>
  <c r="G103"/>
  <c r="G104"/>
  <c r="G107"/>
  <c r="G108"/>
  <c r="G138"/>
  <c r="F16"/>
  <c r="F20"/>
  <c r="F21"/>
  <c r="F22"/>
  <c r="F30"/>
  <c r="F31"/>
  <c r="F32"/>
  <c r="F34"/>
  <c r="F43"/>
  <c r="F50"/>
  <c r="F51"/>
  <c r="F53"/>
  <c r="F67"/>
  <c r="F72"/>
  <c r="F73"/>
  <c r="F84"/>
  <c r="F85"/>
  <c r="F99"/>
  <c r="F103"/>
  <c r="F104"/>
  <c r="F107"/>
  <c r="F108"/>
  <c r="F42"/>
  <c r="G42"/>
  <c r="F47"/>
  <c r="G47"/>
  <c r="G41"/>
  <c r="G33"/>
  <c r="E70"/>
  <c r="G127"/>
  <c r="F76"/>
  <c r="G71"/>
  <c r="C60"/>
  <c r="D60"/>
  <c r="G55"/>
  <c r="F15"/>
  <c r="F52" l="1"/>
  <c r="F71"/>
  <c r="G135"/>
  <c r="F60"/>
  <c r="F61"/>
  <c r="F135"/>
  <c r="G52"/>
  <c r="F117"/>
  <c r="F33"/>
  <c r="D14"/>
  <c r="G25"/>
  <c r="C69"/>
  <c r="G54"/>
  <c r="G70"/>
  <c r="G61"/>
  <c r="F54"/>
  <c r="C14"/>
  <c r="E14"/>
  <c r="G40"/>
  <c r="F40"/>
  <c r="D137"/>
  <c r="F70"/>
  <c r="F41"/>
  <c r="G60"/>
  <c r="F55"/>
  <c r="E69"/>
  <c r="G124"/>
  <c r="C137" l="1"/>
  <c r="F14"/>
  <c r="G14"/>
  <c r="E137"/>
  <c r="G69"/>
  <c r="F69"/>
  <c r="G137" l="1"/>
  <c r="F137"/>
</calcChain>
</file>

<file path=xl/sharedStrings.xml><?xml version="1.0" encoding="utf-8"?>
<sst xmlns="http://schemas.openxmlformats.org/spreadsheetml/2006/main" count="276" uniqueCount="236">
  <si>
    <t>Код бюджетной классификации Российской Федерации</t>
  </si>
  <si>
    <t xml:space="preserve">Наименование доходов </t>
  </si>
  <si>
    <t>Налоги на прибыль, доходы</t>
  </si>
  <si>
    <t>Налог на доходы физических лиц</t>
  </si>
  <si>
    <t>Единый налог на вмененный доход для отдельных видов деятельности</t>
  </si>
  <si>
    <t>Налоги на совокупный доход</t>
  </si>
  <si>
    <t>Налоги на имущество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</si>
  <si>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</si>
  <si>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</si>
  <si>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 xml:space="preserve">Платежи от государственных и муниципальных унитарных предприятий 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</si>
  <si>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</si>
  <si>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</si>
  <si>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</si>
  <si>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(тыс. рублей)</t>
  </si>
  <si>
    <t xml:space="preserve">1 11 07014 04 0000 120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</si>
  <si>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</si>
  <si>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1 06 01020 04 0000 110</t>
  </si>
  <si>
    <t>Прочие субсидии</t>
  </si>
  <si>
    <t xml:space="preserve">Управляющая делами </t>
  </si>
  <si>
    <t xml:space="preserve">Налог на имущество физических лиц </t>
  </si>
  <si>
    <t>Единый сельскохозяйственный налог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</si>
  <si>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</si>
  <si>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01 января 2006 года)</t>
  </si>
  <si>
    <t>Прочие налоги и сборы (по отмененным местным налогам и сборам)</t>
  </si>
  <si>
    <t>Прочие неналоговые доходы</t>
  </si>
  <si>
    <t xml:space="preserve"> -</t>
  </si>
  <si>
    <t>1 05 01010 01 0000 110</t>
  </si>
  <si>
    <t>1 05 01020 01 0000 110</t>
  </si>
  <si>
    <t>Налог на имущество физических лиц,  взимаемый по ставкам, применямым к объектам налогообложения, расположенным в границах городских округов</t>
  </si>
  <si>
    <t>1 06 04011 02 0000 110</t>
  </si>
  <si>
    <t>Транспортный налог с организаций</t>
  </si>
  <si>
    <t>1 06 04012 02 0000 110</t>
  </si>
  <si>
    <t>1 06 06012 04 0000 110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</si>
  <si>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</si>
  <si>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1 06 06022 04 0000 110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</si>
  <si>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</si>
  <si>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</si>
  <si>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</si>
  <si>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Субвенции местным бюджетам на выполнение передаваемых полномочий субъектов Российской Федерации </t>
  </si>
  <si>
    <t xml:space="preserve">Субвенции бюджетам городских округов на выполнение передаваемых полномочий субъектов Российской Федерации </t>
  </si>
  <si>
    <t>Транспортный налог с физических лиц</t>
  </si>
  <si>
    <t>1 09 04050 04 0000 110</t>
  </si>
  <si>
    <t>1 09 07000 04 0000 110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</si>
  <si>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</si>
  <si>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</si>
  <si>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</si>
  <si>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</si>
  <si>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</si>
  <si>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</si>
  <si>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</si>
  <si>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</si>
  <si>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</si>
  <si>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</si>
  <si>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</si>
  <si>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</si>
  <si>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ежемесячное денежное вознаграждение за классное руководство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</si>
  <si>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</si>
  <si>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образований на содерджание ребенка в семье опекуна и приемной семье, а также на оплату труда приемному родителю</t>
  </si>
  <si>
    <t>ВСЕГО ДОХОДОВ</t>
  </si>
  <si>
    <t>НАЛОГОВЫЕ И НЕНАЛОГОВЫЕ ДОХОДЫ</t>
  </si>
  <si>
    <t>2 02 03028 00 0000 151</t>
  </si>
  <si>
    <t>2 02 03028 04 0000 141</t>
  </si>
  <si>
    <t>Субвенции бюджетам муниципальных образований на внедрение инновационных программ</t>
  </si>
  <si>
    <t>Субвенции бюджетам городских округов на внедрение инновационных программ</t>
  </si>
  <si>
    <t>000 1 00 00000 00 0000 000</t>
  </si>
  <si>
    <t>000 1 01 00000 00 0000 000</t>
  </si>
  <si>
    <t>000 1 01 02000 01 0000 110</t>
  </si>
  <si>
    <t xml:space="preserve">000 1 05 00000 00 0000 000 </t>
  </si>
  <si>
    <t>000 1 05 02000 02 0000 110</t>
  </si>
  <si>
    <t>000 1 05 03000 01 0000 110</t>
  </si>
  <si>
    <t>000 1 06 00000 00 0000 000</t>
  </si>
  <si>
    <t>000 1 06 01000 00 0000 110</t>
  </si>
  <si>
    <t>000 1 06 06000 00 0000 110</t>
  </si>
  <si>
    <t>000 1 08 00000 00 0000 000</t>
  </si>
  <si>
    <t>000 1 08 03010 01 0000 110</t>
  </si>
  <si>
    <t>000 1 09 00000 00 0000 000</t>
  </si>
  <si>
    <t>000 1 11 00000 00 0000 000</t>
  </si>
  <si>
    <t>000 1 11 05000 00 0000 120</t>
  </si>
  <si>
    <t>000 1 11 05034 04 0000 120</t>
  </si>
  <si>
    <t>000 1 11 07000 00 0000 120</t>
  </si>
  <si>
    <t>000 1 12 00000 00 0000 000</t>
  </si>
  <si>
    <t>000 1 12 01000 01 0000 120</t>
  </si>
  <si>
    <t>000 1 13 00000 00 0000 000</t>
  </si>
  <si>
    <t>000 1 14 00000 00 0000 000</t>
  </si>
  <si>
    <t>000 1 14 06000 00 0000 430</t>
  </si>
  <si>
    <t>000 1 14 06012 04 0000 430</t>
  </si>
  <si>
    <t>000 1 16 00000 00 0000 000</t>
  </si>
  <si>
    <t>000 1 17 00000 00 0000 000</t>
  </si>
  <si>
    <t>000 2 00 00000 00 0000 000</t>
  </si>
  <si>
    <t>000 2 02 00000 00 0000 000</t>
  </si>
  <si>
    <t>000 2 02 01000 00 0000 151</t>
  </si>
  <si>
    <t>000 2 02 02000 00 0000 151</t>
  </si>
  <si>
    <t>000 2 02 02999 00 0000 151</t>
  </si>
  <si>
    <t>000 2 02 02999 04 0000 151</t>
  </si>
  <si>
    <t>000 2 02 03000 00 0000 151</t>
  </si>
  <si>
    <t>000 2 02 03007 00 0000 151</t>
  </si>
  <si>
    <t>000 2 02 03007 04 0000 151</t>
  </si>
  <si>
    <t>000 2 02 03021 00 0000 151</t>
  </si>
  <si>
    <t>000 2 02 03021 04 0000 151</t>
  </si>
  <si>
    <t>000 2 02 03024 00 0000 151</t>
  </si>
  <si>
    <t>000 2 02 03024 04 0000 151</t>
  </si>
  <si>
    <t>000 2 02 03027 00 0000 151</t>
  </si>
  <si>
    <t>000 2 02 03027 04 0000 151</t>
  </si>
  <si>
    <t>000 2 02 03029 00 0000 151</t>
  </si>
  <si>
    <t>000 2 02 03029 04 0000 151</t>
  </si>
  <si>
    <t>000 1 14 02000 00 0000 000</t>
  </si>
  <si>
    <t>000 2 02 01001 00 0000 151</t>
  </si>
  <si>
    <t>Дотации на выравнивание бюджетной обеспеченности</t>
  </si>
  <si>
    <t>000 2 02 01001 04 0000 151</t>
  </si>
  <si>
    <t>Дотации бюджетам городских округов  на выравнивание бюджетной обеспеченности</t>
  </si>
  <si>
    <t>Доходы от продажи материальных и нематериальных активов</t>
  </si>
  <si>
    <t>000 2 02 03001 00 0000 151</t>
  </si>
  <si>
    <t>000 2 02 03001 04 0000 151</t>
  </si>
  <si>
    <t>000 2 02 03004 00 0000 151</t>
  </si>
  <si>
    <t>000 2 02 03004 04 0000 151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</si>
  <si>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</si>
  <si>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</si>
  <si>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обеспечение мер социальной поддержки для лиц, награжденных знаком «Почетный донор СССР», «Почетный донор России»</t>
  </si>
  <si>
    <t>000 2 02 03012 00 0000 151</t>
  </si>
  <si>
    <t>000 2 02 03012 04 0000 151</t>
  </si>
  <si>
    <t>000 2 02 03013 00 0000 151</t>
  </si>
  <si>
    <t>000 2 02 03013 04 0000 151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</si>
  <si>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</si>
  <si>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000 2 02 03022 00 0000 151</t>
  </si>
  <si>
    <t>000 2 02 03022 04 0000 151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</si>
  <si>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</si>
  <si>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000 2 02 09000 00 0000 151</t>
  </si>
  <si>
    <t>Прочие безвозмездные поступления от других бюджетов бюджетной системы</t>
  </si>
  <si>
    <t>000 2 02 09020 00 0000 151</t>
  </si>
  <si>
    <t>Прочие безвозмездные поступления от бюджетов субъектов Российской Федерации</t>
  </si>
  <si>
    <t>000 2 02 09023 04 0000 151</t>
  </si>
  <si>
    <t>Прочие безвозмездные поступления в бюджеты городских округов от бюджетов субъектов Российской Федерации</t>
  </si>
  <si>
    <t>Субвенции бюджетам городских округов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</si>
  <si>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</si>
  <si>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</si>
  <si>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</si>
  <si>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000 1 14 06024 04 0000 430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</si>
  <si>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учреждений, а также земельных участков государственных и муниципальных предприятий, в том числе казенных)</t>
  </si>
  <si>
    <t>Доходы от продажи земельных участков, находящихся в собственности городских округов (за исключением участков муниципальных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</si>
  <si>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</si>
  <si>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</si>
  <si>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</si>
  <si>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 учреждений)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</si>
  <si>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</si>
  <si>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</si>
  <si>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000 2 02 03053 00 0000 151</t>
  </si>
  <si>
    <t>000 2 02 03053 04 0000 151</t>
  </si>
  <si>
    <t xml:space="preserve">Субвенции бюджетам городских округов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службу по призыву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</si>
  <si>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</si>
  <si>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</si>
  <si>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</si>
  <si>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</si>
  <si>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000 1 11 05012 04 0000 120</t>
  </si>
  <si>
    <t>Доходы от оказания платных услуг (работ) и компенсации затрат государства</t>
  </si>
  <si>
    <t xml:space="preserve">000 1 13 01994 04 0000 130  </t>
  </si>
  <si>
    <t xml:space="preserve">Прочие доходы от оказания платных услуг (работ) получателями средств бюджетов городских округов </t>
  </si>
  <si>
    <t xml:space="preserve">606 1 13 01994 04 0000 130  </t>
  </si>
  <si>
    <t>000 1 14 02040 04 0000 410</t>
  </si>
  <si>
    <t>000 1 14 02043 04 0000 410</t>
  </si>
  <si>
    <t>Субвенции бюджетам городских округов на содержание ребенка в семье опекуна и приемной семье, а также на оплату труда приемному родителю</t>
  </si>
  <si>
    <t>000 2 02 04000 00 0000 151</t>
  </si>
  <si>
    <t>Иные межбюджетные трасферты</t>
  </si>
  <si>
    <t>000 2 02 04025 00 0000 151</t>
  </si>
  <si>
    <t>Межбюджетные трансферты¸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</si>
  <si>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000 2 02 04025 04 0000 151</t>
  </si>
  <si>
    <t>Межбюджетные трансферты¸ передаваемые бюджетам городских округов на комплектование книжных фондов библиотек муниципальных образований</t>
  </si>
  <si>
    <t>000 2 02 04999 00 0000 151</t>
  </si>
  <si>
    <t>000 2 02 04999 04 0000 151</t>
  </si>
  <si>
    <t>Субвенции бюджетам городских округов муниципальных образований на ежемесячное денежное вознаграждение за классное руководство</t>
  </si>
  <si>
    <t>000 1 13 02994 04 0000 130</t>
  </si>
  <si>
    <t>Прочие доходы от компенсации затрат бюджетов городских округов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</si>
  <si>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</si>
  <si>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</t>
  </si>
  <si>
    <t>000 1 05 04000 02 0000 110</t>
  </si>
  <si>
    <t>Налог, взимаемый в связи с применением патентной системы налогообложения</t>
  </si>
  <si>
    <t>000 2 02 02105 00 0000 151</t>
  </si>
  <si>
    <t>Субсидии бюджетам на проведение противо-аварийных мероприятий в зданиях государственных и муниципальных общеобразовательных учреждений</t>
  </si>
  <si>
    <t>Субсидии бюджетам городских округов на проведение противоаварийных мероприятий в зданиях государственных и муниципальных общеобразовательных учреждений</t>
  </si>
  <si>
    <t>000 2 02 03090 00 0000 151</t>
  </si>
  <si>
    <t>000 2 02 03090 04 0000 151</t>
  </si>
  <si>
    <t xml:space="preserve">Субвенции бюджетам городских округов на осуществление ежемесячной денежной выплаты, на-значаемой в случае рождения третьего ребенка или последующих детей, до достижения ребёнком возраста трёх лет 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</si>
  <si>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</si>
  <si>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</si>
  <si>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</si>
  <si>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</si>
  <si>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000 2 18 04000 04 0000 180</t>
  </si>
  <si>
    <t>Доходы бюджетов городских округов от возврата  организациями остатков субсидий прошлых лет</t>
  </si>
  <si>
    <t>000 2 18 04010 04 0000 180</t>
  </si>
  <si>
    <t>Доходы бюджетов городских округов от возврата бюджетными учреждениями остатков субсидий прошлых лет</t>
  </si>
  <si>
    <t>000 2 19 04000 04 0000 151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</si>
  <si>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</si>
  <si>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614 1 13 01994 04 0000 130  </t>
  </si>
  <si>
    <t>000 1 03 00000 00 0000 000</t>
  </si>
  <si>
    <t>000 1 03 02000 01 0000 110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</si>
  <si>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</si>
  <si>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</si>
  <si>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000 2 02 01003 00 0000 151</t>
  </si>
  <si>
    <t>Дотации бюджетам на поддержку мер по обеспечению сбалансированности бюджетов</t>
  </si>
  <si>
    <t>000 2 02 01003 04 0000 151</t>
  </si>
  <si>
    <t>Дотации бюджетам городских округов на поддержку мер по обеспечению сбалансированности бюджетов</t>
  </si>
  <si>
    <t>000 2 02 03122 00 0000 151</t>
  </si>
  <si>
    <t>000 2 02 03122 04 0000 151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</si>
  <si>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</si>
  <si>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</si>
  <si>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000 2 07 04000 04 0000 151</t>
  </si>
  <si>
    <t>Прочие безвозмездные поступления</t>
  </si>
  <si>
    <t>000 2 07 00000 00 0000 151</t>
  </si>
  <si>
    <t>Прочие безвозмездные поступления в бюджеты городских округов</t>
  </si>
  <si>
    <t>000 2 07 04050 04 0208 151</t>
  </si>
  <si>
    <t>606 2 07 04050 04 0208 151</t>
  </si>
  <si>
    <t>Прочие безвозмездные поступления в бюджеты городских округов учреждениям, находящимся в ведении органов местного самоуправления</t>
  </si>
  <si>
    <r>
      <t xml:space="preserve">ЗА 1 КВАРТАЛ </t>
    </r>
    <r>
      <rPr>
        <b/>
        <sz val="16"/>
        <rFont val="Times New Roman"/>
        <family val="1"/>
        <charset val="204"/>
      </rPr>
      <t>2015</t>
    </r>
    <r>
      <rPr>
        <b/>
        <sz val="14"/>
        <rFont val="Times New Roman"/>
        <family val="1"/>
        <charset val="204"/>
      </rPr>
      <t xml:space="preserve"> ГОДА</t>
    </r>
  </si>
  <si>
    <t>Бюджетная роспись доходов с учетом изменений на 1 квартал  2015 года</t>
  </si>
  <si>
    <t>Процент исполнения городского бюджета за 1 квартал 2015 года, %</t>
  </si>
  <si>
    <t>Доходы от сдачи в аренду имущества, составляющего казну городских округов (за исключением земельных участков)</t>
  </si>
  <si>
    <t xml:space="preserve">601 1 13 01994 04 0000 130  </t>
  </si>
  <si>
    <t xml:space="preserve">Земельный налог (по обязательствам, возникшим до 1 января 2006 года), мобилизуемый на территориях городских округов
</t>
  </si>
  <si>
    <t>-</t>
  </si>
  <si>
    <t xml:space="preserve">Задолженность и перерасчеты по отмененным налогам, сборам и иным обязательным платежам
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</si>
  <si>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</si>
  <si>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</si>
  <si>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</si>
  <si>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</si>
  <si>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</si>
  <si>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детей, до достижения ребёнком возраста трёх лет</t>
  </si>
  <si>
    <t>000 1 11 05070 00 0000 120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</si>
  <si>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</si>
  <si>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самоуправления,т государственных внебюджетных фондов и созданных ими учреждений (за исключением имущества бюджетных и автономных  учреждений)</t>
  </si>
  <si>
    <t>000 1 11 05074 04 0000 120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</si>
  <si>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</si>
  <si>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Процент исполнения, %</t>
  </si>
  <si>
    <t xml:space="preserve">Утверждено решением Думы города Георгиевска "О бюджете города Георгиевска на 2015 год  и на плановый период 2016 и 2017 годов" с учетом изменений </t>
  </si>
  <si>
    <t xml:space="preserve">  ПРИЛОЖЕНИЕ 1
  к постановлению администрации
  города Георгиевска
  Ставропольского края
  от _____________ 2015 г. № _____
</t>
  </si>
  <si>
    <t>Исполнено за 1 квартал 2015 года</t>
  </si>
  <si>
    <t xml:space="preserve">ДОХОДЫ БЮДЖЕТА ГОРОДА ГЕОРГИЕВСКА </t>
  </si>
  <si>
    <t>ПО КОДАМ ВИДОВ ДОХОДОВ И ПОДВИДОВ ДОХОДОВ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</si>
</sst>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9"/>
      <name val="Times New Roman"/>
      <family val="1"/>
    </font>
    <font>
      <b/>
      <sz val="12"/>
      <name val="TimesNewRomanPSMT"/>
      <charset val="204"/>
    </font>
    <font>
      <sz val="12"/>
      <name val="TimesNewRomanPSMT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left" vertical="justify" wrapText="1"/>
    </xf>
    <xf numFmtId="2" fontId="7" fillId="0" borderId="0" xfId="0" applyNumberFormat="1" applyFont="1" applyBorder="1" applyAlignment="1">
      <alignment horizontal="right" vertical="justify" wrapText="1"/>
    </xf>
    <xf numFmtId="164" fontId="7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left" vertical="top" wrapText="1"/>
    </xf>
    <xf numFmtId="2" fontId="7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right" wrapText="1"/>
    </xf>
    <xf numFmtId="2" fontId="4" fillId="0" borderId="0" xfId="0" applyNumberFormat="1" applyFont="1" applyBorder="1"/>
    <xf numFmtId="164" fontId="4" fillId="0" borderId="0" xfId="0" applyNumberFormat="1" applyFont="1" applyBorder="1" applyAlignment="1">
      <alignment horizontal="right" wrapText="1"/>
    </xf>
    <xf numFmtId="2" fontId="7" fillId="0" borderId="0" xfId="0" applyNumberFormat="1" applyFont="1" applyBorder="1"/>
    <xf numFmtId="0" fontId="7" fillId="0" borderId="0" xfId="0" applyFont="1" applyAlignment="1">
      <alignment horizontal="justify" vertical="justify"/>
    </xf>
    <xf numFmtId="2" fontId="7" fillId="0" borderId="0" xfId="0" applyNumberFormat="1" applyFont="1"/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2" fontId="4" fillId="0" borderId="0" xfId="0" applyNumberFormat="1" applyFont="1"/>
    <xf numFmtId="0" fontId="4" fillId="0" borderId="0" xfId="0" applyFont="1" applyAlignment="1">
      <alignment horizontal="right" wrapText="1"/>
    </xf>
    <xf numFmtId="2" fontId="4" fillId="0" borderId="0" xfId="0" applyNumberFormat="1" applyFont="1" applyAlignment="1">
      <alignment horizontal="right" wrapText="1"/>
    </xf>
    <xf numFmtId="0" fontId="4" fillId="0" borderId="0" xfId="0" applyFont="1" applyAlignment="1">
      <alignment vertical="top" wrapText="1"/>
    </xf>
    <xf numFmtId="2" fontId="7" fillId="0" borderId="0" xfId="0" applyNumberFormat="1" applyFont="1" applyAlignment="1">
      <alignment horizontal="right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justify" vertical="top" wrapText="1"/>
    </xf>
    <xf numFmtId="0" fontId="7" fillId="0" borderId="0" xfId="0" applyFont="1" applyBorder="1"/>
    <xf numFmtId="0" fontId="9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justify" vertical="top" wrapText="1"/>
    </xf>
    <xf numFmtId="2" fontId="11" fillId="0" borderId="0" xfId="0" applyNumberFormat="1" applyFont="1" applyAlignment="1">
      <alignment horizontal="right" wrapText="1"/>
    </xf>
    <xf numFmtId="2" fontId="11" fillId="0" borderId="0" xfId="0" applyNumberFormat="1" applyFont="1" applyBorder="1" applyAlignment="1">
      <alignment horizontal="right" wrapText="1"/>
    </xf>
    <xf numFmtId="164" fontId="11" fillId="0" borderId="0" xfId="0" applyNumberFormat="1" applyFont="1" applyBorder="1" applyAlignment="1">
      <alignment horizontal="right" wrapText="1"/>
    </xf>
    <xf numFmtId="0" fontId="11" fillId="0" borderId="0" xfId="0" applyFont="1" applyAlignment="1">
      <alignment horizontal="justify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justify" vertical="top" wrapText="1"/>
    </xf>
    <xf numFmtId="2" fontId="11" fillId="0" borderId="0" xfId="0" applyNumberFormat="1" applyFont="1" applyBorder="1"/>
    <xf numFmtId="0" fontId="7" fillId="0" borderId="0" xfId="0" applyFont="1" applyBorder="1" applyAlignment="1">
      <alignment vertical="distributed" wrapText="1"/>
    </xf>
    <xf numFmtId="0" fontId="4" fillId="0" borderId="0" xfId="0" applyFont="1" applyAlignment="1">
      <alignment vertical="justify" wrapText="1"/>
    </xf>
    <xf numFmtId="0" fontId="6" fillId="0" borderId="0" xfId="0" applyFont="1" applyAlignment="1">
      <alignment horizontal="right" vertical="top"/>
    </xf>
    <xf numFmtId="4" fontId="6" fillId="0" borderId="0" xfId="0" applyNumberFormat="1" applyFont="1"/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right" vertical="top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9"/>
  <sheetViews>
    <sheetView tabSelected="1" view="pageBreakPreview" topLeftCell="A7" zoomScale="70" zoomScaleNormal="75" zoomScaleSheetLayoutView="70" workbookViewId="0">
      <selection activeCell="B129" sqref="B129"/>
    </sheetView>
  </sheetViews>
  <sheetFormatPr defaultColWidth="9.109375" defaultRowHeight="15"/>
  <cols>
    <col min="1" max="1" width="27.44140625" style="2" customWidth="1"/>
    <col min="2" max="2" width="55.6640625" style="2" customWidth="1"/>
    <col min="3" max="3" width="25.6640625" style="2" customWidth="1"/>
    <col min="4" max="4" width="14" style="2" hidden="1" customWidth="1"/>
    <col min="5" max="5" width="14.44140625" style="2" customWidth="1"/>
    <col min="6" max="6" width="13.88671875" style="2" customWidth="1"/>
    <col min="7" max="7" width="13.5546875" style="2" hidden="1" customWidth="1"/>
    <col min="8" max="16384" width="9.109375" style="2"/>
  </cols>
  <sheetData>
    <row r="1" spans="1:14" ht="18" hidden="1">
      <c r="C1" s="46"/>
      <c r="D1" s="47"/>
      <c r="E1" s="47"/>
      <c r="F1" s="19"/>
      <c r="G1" s="46"/>
      <c r="H1" s="19"/>
      <c r="I1" s="19"/>
      <c r="J1"/>
      <c r="K1" s="1"/>
      <c r="L1"/>
      <c r="M1"/>
      <c r="N1"/>
    </row>
    <row r="2" spans="1:14" ht="18" hidden="1">
      <c r="C2" s="52" t="s">
        <v>232</v>
      </c>
      <c r="D2" s="53"/>
      <c r="E2" s="53"/>
      <c r="F2" s="53"/>
      <c r="G2" s="46"/>
      <c r="H2" s="19"/>
      <c r="I2" s="19"/>
      <c r="J2"/>
      <c r="K2" s="1"/>
      <c r="L2"/>
      <c r="M2"/>
      <c r="N2"/>
    </row>
    <row r="3" spans="1:14" ht="18" hidden="1">
      <c r="C3" s="53"/>
      <c r="D3" s="53"/>
      <c r="E3" s="53"/>
      <c r="F3" s="53"/>
      <c r="G3" s="46"/>
      <c r="H3" s="19"/>
      <c r="I3" s="19"/>
      <c r="J3"/>
      <c r="K3" s="1"/>
      <c r="L3"/>
      <c r="M3"/>
      <c r="N3"/>
    </row>
    <row r="4" spans="1:14" ht="18" hidden="1">
      <c r="C4" s="53"/>
      <c r="D4" s="53"/>
      <c r="E4" s="53"/>
      <c r="F4" s="53"/>
      <c r="G4" s="48"/>
      <c r="H4" s="19"/>
      <c r="I4" s="19"/>
      <c r="J4"/>
      <c r="K4" s="1"/>
      <c r="L4"/>
      <c r="M4"/>
      <c r="N4"/>
    </row>
    <row r="5" spans="1:14" ht="18" hidden="1">
      <c r="C5" s="53"/>
      <c r="D5" s="53"/>
      <c r="E5" s="53"/>
      <c r="F5" s="53"/>
      <c r="G5" s="48"/>
      <c r="H5" s="19"/>
      <c r="I5" s="19"/>
      <c r="J5"/>
      <c r="K5" s="1"/>
      <c r="L5"/>
      <c r="M5"/>
      <c r="N5"/>
    </row>
    <row r="6" spans="1:14" ht="18" hidden="1">
      <c r="C6" s="53"/>
      <c r="D6" s="53"/>
      <c r="E6" s="53"/>
      <c r="F6" s="53"/>
      <c r="G6" s="48"/>
      <c r="H6" s="19"/>
      <c r="I6" s="19"/>
      <c r="J6"/>
      <c r="K6" s="1"/>
      <c r="L6"/>
      <c r="M6"/>
      <c r="N6"/>
    </row>
    <row r="7" spans="1:14" ht="18">
      <c r="C7" s="49"/>
      <c r="D7" s="47"/>
      <c r="E7" s="47"/>
      <c r="F7" s="19"/>
      <c r="G7" s="49"/>
      <c r="H7" s="19"/>
      <c r="I7" s="19"/>
      <c r="J7"/>
      <c r="K7" s="1"/>
      <c r="L7"/>
      <c r="M7"/>
      <c r="N7"/>
    </row>
    <row r="8" spans="1:14" ht="17.399999999999999">
      <c r="A8" s="51" t="s">
        <v>234</v>
      </c>
      <c r="B8" s="51"/>
      <c r="C8" s="51"/>
      <c r="D8" s="51"/>
      <c r="E8" s="51"/>
      <c r="F8" s="51"/>
    </row>
    <row r="9" spans="1:14" ht="17.399999999999999">
      <c r="A9" s="51" t="s">
        <v>235</v>
      </c>
      <c r="B9" s="51"/>
      <c r="C9" s="51"/>
      <c r="D9" s="51"/>
      <c r="E9" s="51"/>
      <c r="F9" s="51"/>
    </row>
    <row r="10" spans="1:14" ht="20.399999999999999">
      <c r="A10" s="51" t="s">
        <v>211</v>
      </c>
      <c r="B10" s="51"/>
      <c r="C10" s="51"/>
      <c r="D10" s="51"/>
      <c r="E10" s="51"/>
      <c r="F10" s="51"/>
    </row>
    <row r="11" spans="1:14" ht="18">
      <c r="A11" s="1"/>
      <c r="B11" s="1"/>
      <c r="C11" s="1"/>
      <c r="D11" s="1"/>
      <c r="E11" s="1"/>
      <c r="F11" s="50" t="s">
        <v>13</v>
      </c>
    </row>
    <row r="12" spans="1:14" ht="110.4" customHeight="1">
      <c r="A12" s="5" t="s">
        <v>0</v>
      </c>
      <c r="B12" s="5" t="s">
        <v>1</v>
      </c>
      <c r="C12" s="5" t="s">
        <v>231</v>
      </c>
      <c r="D12" s="5" t="s">
        <v>212</v>
      </c>
      <c r="E12" s="6" t="s">
        <v>233</v>
      </c>
      <c r="F12" s="6" t="s">
        <v>230</v>
      </c>
      <c r="G12" s="6" t="s">
        <v>213</v>
      </c>
    </row>
    <row r="13" spans="1:14" ht="15.75" customHeight="1">
      <c r="A13" s="20">
        <v>1</v>
      </c>
      <c r="B13" s="20">
        <v>2</v>
      </c>
      <c r="C13" s="20">
        <v>3</v>
      </c>
      <c r="D13" s="20">
        <v>4</v>
      </c>
      <c r="E13" s="21">
        <v>5</v>
      </c>
      <c r="F13" s="21">
        <v>6</v>
      </c>
      <c r="G13" s="21">
        <v>7</v>
      </c>
    </row>
    <row r="14" spans="1:14" s="4" customFormat="1" ht="14.25" customHeight="1">
      <c r="A14" s="7" t="s">
        <v>64</v>
      </c>
      <c r="B14" s="22" t="s">
        <v>59</v>
      </c>
      <c r="C14" s="8">
        <f>SUM(C67+C52+C40+C33+C25+C19+C15+C54+C68+C60+C35+C17)</f>
        <v>281332.15000000002</v>
      </c>
      <c r="D14" s="8">
        <f>SUM(D67+D52+D40+D33+D25+D19+D15+D54+D68+D60+D35+D17)</f>
        <v>59058</v>
      </c>
      <c r="E14" s="8">
        <f>SUM(E67+E52+E40+E33+E25+E19+E15+E54+E68+E60+E10+E17+E38)</f>
        <v>61839.139999999992</v>
      </c>
      <c r="F14" s="9">
        <f t="shared" ref="F14:F37" si="0">E14/C14*100</f>
        <v>21.980829421735123</v>
      </c>
      <c r="G14" s="9">
        <f>E14/D14*100</f>
        <v>104.70916725930439</v>
      </c>
    </row>
    <row r="15" spans="1:14" s="4" customFormat="1" ht="15.75" customHeight="1">
      <c r="A15" s="10" t="s">
        <v>65</v>
      </c>
      <c r="B15" s="22" t="s">
        <v>2</v>
      </c>
      <c r="C15" s="11">
        <f>SUM(C16)</f>
        <v>100239</v>
      </c>
      <c r="D15" s="11">
        <f>SUM(D16)</f>
        <v>21543</v>
      </c>
      <c r="E15" s="11">
        <f>SUM(E16)</f>
        <v>21711.61</v>
      </c>
      <c r="F15" s="9">
        <f t="shared" si="0"/>
        <v>21.65984297528906</v>
      </c>
      <c r="G15" s="9">
        <f t="shared" ref="G15:G73" si="1">E15/D15*100</f>
        <v>100.78266722369216</v>
      </c>
    </row>
    <row r="16" spans="1:14" s="4" customFormat="1" ht="17.25" customHeight="1">
      <c r="A16" s="12" t="s">
        <v>66</v>
      </c>
      <c r="B16" s="23" t="s">
        <v>3</v>
      </c>
      <c r="C16" s="13">
        <v>100239</v>
      </c>
      <c r="D16" s="13">
        <v>21543</v>
      </c>
      <c r="E16" s="14">
        <v>21711.61</v>
      </c>
      <c r="F16" s="15">
        <f t="shared" si="0"/>
        <v>21.65984297528906</v>
      </c>
      <c r="G16" s="15">
        <f t="shared" si="1"/>
        <v>100.78266722369216</v>
      </c>
    </row>
    <row r="17" spans="1:7" s="4" customFormat="1" ht="32.25" customHeight="1">
      <c r="A17" s="10" t="s">
        <v>192</v>
      </c>
      <c r="B17" s="22" t="s">
        <v>194</v>
      </c>
      <c r="C17" s="11">
        <f>C18</f>
        <v>3887</v>
      </c>
      <c r="D17" s="11">
        <f>D18</f>
        <v>900</v>
      </c>
      <c r="E17" s="11">
        <f>E18</f>
        <v>1205.5899999999999</v>
      </c>
      <c r="F17" s="9">
        <f>E17/C17*100</f>
        <v>31.015950604579366</v>
      </c>
      <c r="G17" s="9">
        <f>E17/D17*100</f>
        <v>133.95444444444445</v>
      </c>
    </row>
    <row r="18" spans="1:7" s="4" customFormat="1" ht="30" customHeight="1">
      <c r="A18" s="12" t="s">
        <v>193</v>
      </c>
      <c r="B18" s="23" t="s">
        <v>195</v>
      </c>
      <c r="C18" s="13">
        <v>3887</v>
      </c>
      <c r="D18" s="13">
        <v>900</v>
      </c>
      <c r="E18" s="14">
        <v>1205.5899999999999</v>
      </c>
      <c r="F18" s="15">
        <f>E18/C18*100</f>
        <v>31.015950604579366</v>
      </c>
      <c r="G18" s="15">
        <f>E18/D18*100</f>
        <v>133.95444444444445</v>
      </c>
    </row>
    <row r="19" spans="1:7" s="4" customFormat="1" ht="15" customHeight="1">
      <c r="A19" s="10" t="s">
        <v>67</v>
      </c>
      <c r="B19" s="22" t="s">
        <v>5</v>
      </c>
      <c r="C19" s="11">
        <f>SUM(C22+C23+C24)</f>
        <v>47357</v>
      </c>
      <c r="D19" s="11">
        <f>SUM(D22+D23+D24)</f>
        <v>10000</v>
      </c>
      <c r="E19" s="11">
        <f>SUM(E22+E23+E24)</f>
        <v>10682.24</v>
      </c>
      <c r="F19" s="9">
        <f t="shared" si="0"/>
        <v>22.556834258926877</v>
      </c>
      <c r="G19" s="9">
        <f t="shared" si="1"/>
        <v>106.8224</v>
      </c>
    </row>
    <row r="20" spans="1:7" s="4" customFormat="1" ht="46.5" hidden="1" customHeight="1">
      <c r="A20" s="12" t="s">
        <v>26</v>
      </c>
      <c r="B20" s="23" t="s">
        <v>43</v>
      </c>
      <c r="C20" s="13">
        <v>11899</v>
      </c>
      <c r="D20" s="13"/>
      <c r="E20" s="14">
        <v>5496.85</v>
      </c>
      <c r="F20" s="15">
        <f t="shared" si="0"/>
        <v>46.195898815026474</v>
      </c>
      <c r="G20" s="15" t="e">
        <f t="shared" si="1"/>
        <v>#DIV/0!</v>
      </c>
    </row>
    <row r="21" spans="1:7" s="4" customFormat="1" ht="46.5" hidden="1" customHeight="1">
      <c r="A21" s="12" t="s">
        <v>27</v>
      </c>
      <c r="B21" s="23" t="s">
        <v>44</v>
      </c>
      <c r="C21" s="13">
        <v>3840</v>
      </c>
      <c r="D21" s="13"/>
      <c r="E21" s="14">
        <v>1698.6</v>
      </c>
      <c r="F21" s="15">
        <f t="shared" si="0"/>
        <v>44.234375</v>
      </c>
      <c r="G21" s="15" t="e">
        <f t="shared" si="1"/>
        <v>#DIV/0!</v>
      </c>
    </row>
    <row r="22" spans="1:7" s="4" customFormat="1" ht="32.25" customHeight="1">
      <c r="A22" s="12" t="s">
        <v>68</v>
      </c>
      <c r="B22" s="23" t="s">
        <v>4</v>
      </c>
      <c r="C22" s="13">
        <v>46517</v>
      </c>
      <c r="D22" s="13">
        <v>9800</v>
      </c>
      <c r="E22" s="14">
        <v>10216.93</v>
      </c>
      <c r="F22" s="15">
        <f t="shared" si="0"/>
        <v>21.963862673861172</v>
      </c>
      <c r="G22" s="15">
        <f t="shared" si="1"/>
        <v>104.25438775510204</v>
      </c>
    </row>
    <row r="23" spans="1:7" s="4" customFormat="1" ht="15" customHeight="1">
      <c r="A23" s="12" t="s">
        <v>69</v>
      </c>
      <c r="B23" s="23" t="s">
        <v>20</v>
      </c>
      <c r="C23" s="13">
        <v>157</v>
      </c>
      <c r="D23" s="13">
        <v>30</v>
      </c>
      <c r="E23" s="14">
        <v>25.64</v>
      </c>
      <c r="F23" s="15">
        <f t="shared" si="0"/>
        <v>16.331210191082803</v>
      </c>
      <c r="G23" s="15">
        <f t="shared" si="1"/>
        <v>85.466666666666669</v>
      </c>
    </row>
    <row r="24" spans="1:7" s="4" customFormat="1" ht="30.75" customHeight="1">
      <c r="A24" s="12" t="s">
        <v>173</v>
      </c>
      <c r="B24" s="23" t="s">
        <v>174</v>
      </c>
      <c r="C24" s="13">
        <v>683</v>
      </c>
      <c r="D24" s="13">
        <v>170</v>
      </c>
      <c r="E24" s="14">
        <v>439.67</v>
      </c>
      <c r="F24" s="15">
        <f t="shared" si="0"/>
        <v>64.373352855051252</v>
      </c>
      <c r="G24" s="15">
        <f t="shared" si="1"/>
        <v>258.62941176470588</v>
      </c>
    </row>
    <row r="25" spans="1:7" s="4" customFormat="1" ht="15" customHeight="1">
      <c r="A25" s="10" t="s">
        <v>70</v>
      </c>
      <c r="B25" s="22" t="s">
        <v>6</v>
      </c>
      <c r="C25" s="11">
        <f>SUM(C30+C26)</f>
        <v>25365</v>
      </c>
      <c r="D25" s="11">
        <f>SUM(D30+D26)</f>
        <v>6550</v>
      </c>
      <c r="E25" s="11">
        <f>SUM(E30+E26)</f>
        <v>7132.45</v>
      </c>
      <c r="F25" s="9">
        <f t="shared" si="0"/>
        <v>28.11925882121033</v>
      </c>
      <c r="G25" s="9">
        <f t="shared" si="1"/>
        <v>108.89236641221373</v>
      </c>
    </row>
    <row r="26" spans="1:7" s="4" customFormat="1" ht="17.25" customHeight="1">
      <c r="A26" s="12" t="s">
        <v>71</v>
      </c>
      <c r="B26" s="23" t="s">
        <v>19</v>
      </c>
      <c r="C26" s="13">
        <v>5197</v>
      </c>
      <c r="D26" s="13">
        <v>350</v>
      </c>
      <c r="E26" s="13">
        <v>706.41</v>
      </c>
      <c r="F26" s="15">
        <f t="shared" si="0"/>
        <v>13.592649605541657</v>
      </c>
      <c r="G26" s="15">
        <f t="shared" si="1"/>
        <v>201.83142857142857</v>
      </c>
    </row>
    <row r="27" spans="1:7" s="4" customFormat="1" ht="63" hidden="1" customHeight="1">
      <c r="A27" s="12" t="s">
        <v>16</v>
      </c>
      <c r="B27" s="23" t="s">
        <v>28</v>
      </c>
      <c r="C27" s="13">
        <v>4216</v>
      </c>
      <c r="D27" s="13"/>
      <c r="E27" s="14">
        <v>383.66</v>
      </c>
      <c r="F27" s="9">
        <f t="shared" si="0"/>
        <v>9.1000948766603411</v>
      </c>
      <c r="G27" s="15" t="e">
        <f t="shared" si="1"/>
        <v>#DIV/0!</v>
      </c>
    </row>
    <row r="28" spans="1:7" s="4" customFormat="1" ht="15.75" hidden="1" customHeight="1">
      <c r="A28" s="12" t="s">
        <v>29</v>
      </c>
      <c r="B28" s="23" t="s">
        <v>30</v>
      </c>
      <c r="C28" s="13">
        <v>1583</v>
      </c>
      <c r="D28" s="13"/>
      <c r="E28" s="14">
        <v>574.08000000000004</v>
      </c>
      <c r="F28" s="9">
        <f t="shared" si="0"/>
        <v>36.265319014529382</v>
      </c>
      <c r="G28" s="15" t="e">
        <f t="shared" si="1"/>
        <v>#DIV/0!</v>
      </c>
    </row>
    <row r="29" spans="1:7" s="4" customFormat="1" ht="15.75" hidden="1" customHeight="1">
      <c r="A29" s="12" t="s">
        <v>31</v>
      </c>
      <c r="B29" s="23" t="s">
        <v>40</v>
      </c>
      <c r="C29" s="13">
        <v>1786</v>
      </c>
      <c r="D29" s="13"/>
      <c r="E29" s="14">
        <v>2795.87</v>
      </c>
      <c r="F29" s="9">
        <f t="shared" si="0"/>
        <v>156.54367301231801</v>
      </c>
      <c r="G29" s="15" t="e">
        <f t="shared" si="1"/>
        <v>#DIV/0!</v>
      </c>
    </row>
    <row r="30" spans="1:7" s="4" customFormat="1" ht="15.75" customHeight="1">
      <c r="A30" s="12" t="s">
        <v>72</v>
      </c>
      <c r="B30" s="23" t="s">
        <v>7</v>
      </c>
      <c r="C30" s="13">
        <v>20168</v>
      </c>
      <c r="D30" s="13">
        <v>6200</v>
      </c>
      <c r="E30" s="13">
        <v>6426.04</v>
      </c>
      <c r="F30" s="15">
        <f t="shared" si="0"/>
        <v>31.862554541848471</v>
      </c>
      <c r="G30" s="15">
        <f t="shared" si="1"/>
        <v>103.6458064516129</v>
      </c>
    </row>
    <row r="31" spans="1:7" s="4" customFormat="1" ht="95.25" hidden="1" customHeight="1">
      <c r="A31" s="12" t="s">
        <v>32</v>
      </c>
      <c r="B31" s="23" t="s">
        <v>33</v>
      </c>
      <c r="C31" s="13">
        <v>320</v>
      </c>
      <c r="D31" s="13"/>
      <c r="E31" s="14">
        <v>445.45</v>
      </c>
      <c r="F31" s="9">
        <f t="shared" si="0"/>
        <v>139.203125</v>
      </c>
      <c r="G31" s="9" t="e">
        <f t="shared" si="1"/>
        <v>#DIV/0!</v>
      </c>
    </row>
    <row r="32" spans="1:7" s="4" customFormat="1" ht="93.75" hidden="1" customHeight="1">
      <c r="A32" s="12" t="s">
        <v>34</v>
      </c>
      <c r="B32" s="23" t="s">
        <v>35</v>
      </c>
      <c r="C32" s="13">
        <v>6060</v>
      </c>
      <c r="D32" s="13"/>
      <c r="E32" s="14">
        <v>3533.9</v>
      </c>
      <c r="F32" s="9">
        <f t="shared" si="0"/>
        <v>58.315181518151817</v>
      </c>
      <c r="G32" s="9" t="e">
        <f t="shared" si="1"/>
        <v>#DIV/0!</v>
      </c>
    </row>
    <row r="33" spans="1:7" s="4" customFormat="1" ht="15.75" customHeight="1">
      <c r="A33" s="10" t="s">
        <v>73</v>
      </c>
      <c r="B33" s="22" t="s">
        <v>46</v>
      </c>
      <c r="C33" s="11">
        <f>SUM(C34)</f>
        <v>14375</v>
      </c>
      <c r="D33" s="11">
        <f>SUM(D34)</f>
        <v>2400</v>
      </c>
      <c r="E33" s="11">
        <f>SUM(E34)</f>
        <v>2511.52</v>
      </c>
      <c r="F33" s="9">
        <f t="shared" si="0"/>
        <v>17.47144347826087</v>
      </c>
      <c r="G33" s="9">
        <f t="shared" si="1"/>
        <v>104.64666666666666</v>
      </c>
    </row>
    <row r="34" spans="1:7" s="4" customFormat="1" ht="48.6" customHeight="1">
      <c r="A34" s="12" t="s">
        <v>74</v>
      </c>
      <c r="B34" s="23" t="s">
        <v>45</v>
      </c>
      <c r="C34" s="13">
        <v>14375</v>
      </c>
      <c r="D34" s="13">
        <v>2400</v>
      </c>
      <c r="E34" s="14">
        <v>2511.52</v>
      </c>
      <c r="F34" s="15">
        <f t="shared" si="0"/>
        <v>17.47144347826087</v>
      </c>
      <c r="G34" s="15">
        <f>E34/D34*100</f>
        <v>104.64666666666666</v>
      </c>
    </row>
    <row r="35" spans="1:7" s="4" customFormat="1" ht="33" hidden="1" customHeight="1">
      <c r="A35" s="10" t="s">
        <v>75</v>
      </c>
      <c r="B35" s="22" t="s">
        <v>21</v>
      </c>
      <c r="C35" s="11">
        <v>0</v>
      </c>
      <c r="D35" s="11">
        <v>0</v>
      </c>
      <c r="E35" s="16">
        <v>0</v>
      </c>
      <c r="F35" s="15" t="e">
        <f t="shared" si="0"/>
        <v>#DIV/0!</v>
      </c>
      <c r="G35" s="15" t="e">
        <f>E35/D35*100</f>
        <v>#DIV/0!</v>
      </c>
    </row>
    <row r="36" spans="1:7" s="4" customFormat="1" ht="31.2" hidden="1">
      <c r="A36" s="12" t="s">
        <v>41</v>
      </c>
      <c r="B36" s="23" t="s">
        <v>22</v>
      </c>
      <c r="C36" s="13" t="s">
        <v>25</v>
      </c>
      <c r="D36" s="13"/>
      <c r="E36" s="14"/>
      <c r="F36" s="15" t="e">
        <f t="shared" si="0"/>
        <v>#VALUE!</v>
      </c>
      <c r="G36" s="15" t="e">
        <f>E36/D36*100</f>
        <v>#DIV/0!</v>
      </c>
    </row>
    <row r="37" spans="1:7" s="4" customFormat="1" ht="30.75" hidden="1" customHeight="1">
      <c r="A37" s="12" t="s">
        <v>42</v>
      </c>
      <c r="B37" s="23" t="s">
        <v>23</v>
      </c>
      <c r="C37" s="13" t="s">
        <v>25</v>
      </c>
      <c r="D37" s="13"/>
      <c r="E37" s="14"/>
      <c r="F37" s="15" t="e">
        <f t="shared" si="0"/>
        <v>#VALUE!</v>
      </c>
      <c r="G37" s="15" t="e">
        <f>E37/D37*100</f>
        <v>#DIV/0!</v>
      </c>
    </row>
    <row r="38" spans="1:7" s="4" customFormat="1" ht="35.25" customHeight="1">
      <c r="A38" s="10" t="s">
        <v>75</v>
      </c>
      <c r="B38" s="44" t="s">
        <v>218</v>
      </c>
      <c r="C38" s="11">
        <f>SUM(C39)</f>
        <v>0</v>
      </c>
      <c r="D38" s="11">
        <f>SUM(D39)</f>
        <v>0</v>
      </c>
      <c r="E38" s="11">
        <f>SUM(E39)</f>
        <v>0.7</v>
      </c>
      <c r="F38" s="15" t="s">
        <v>217</v>
      </c>
      <c r="G38" s="15" t="s">
        <v>217</v>
      </c>
    </row>
    <row r="39" spans="1:7" s="4" customFormat="1" ht="51" customHeight="1">
      <c r="A39" s="12" t="s">
        <v>75</v>
      </c>
      <c r="B39" s="23" t="s">
        <v>216</v>
      </c>
      <c r="C39" s="13">
        <v>0</v>
      </c>
      <c r="D39" s="13">
        <v>0</v>
      </c>
      <c r="E39" s="14">
        <v>0.7</v>
      </c>
      <c r="F39" s="9" t="s">
        <v>217</v>
      </c>
      <c r="G39" s="9" t="s">
        <v>217</v>
      </c>
    </row>
    <row r="40" spans="1:7" s="4" customFormat="1" ht="38.4" customHeight="1">
      <c r="A40" s="10" t="s">
        <v>76</v>
      </c>
      <c r="B40" s="22" t="s">
        <v>8</v>
      </c>
      <c r="C40" s="11">
        <f>SUM(C41+C50)</f>
        <v>21830</v>
      </c>
      <c r="D40" s="11">
        <f>SUM(D41+D50)</f>
        <v>4600</v>
      </c>
      <c r="E40" s="11">
        <f>SUM(E41+E50)</f>
        <v>4811.24</v>
      </c>
      <c r="F40" s="9">
        <f t="shared" ref="F40:F67" si="2">E40/C40*100</f>
        <v>22.039578561612458</v>
      </c>
      <c r="G40" s="9">
        <f t="shared" si="1"/>
        <v>104.59217391304347</v>
      </c>
    </row>
    <row r="41" spans="1:7" s="4" customFormat="1" ht="99.6" customHeight="1">
      <c r="A41" s="12" t="s">
        <v>77</v>
      </c>
      <c r="B41" s="23" t="s">
        <v>139</v>
      </c>
      <c r="C41" s="13">
        <f>SUM(C42+C44+C46+C48)</f>
        <v>21100</v>
      </c>
      <c r="D41" s="13">
        <f>SUM(D42+D44+D46+D48)</f>
        <v>4600</v>
      </c>
      <c r="E41" s="13">
        <f>SUM(E42+E44+E46+E48)</f>
        <v>4731.24</v>
      </c>
      <c r="F41" s="15">
        <f t="shared" si="2"/>
        <v>22.422938388625589</v>
      </c>
      <c r="G41" s="15">
        <f t="shared" si="1"/>
        <v>102.85304347826087</v>
      </c>
    </row>
    <row r="42" spans="1:7" s="4" customFormat="1" ht="81" customHeight="1">
      <c r="A42" s="12" t="s">
        <v>150</v>
      </c>
      <c r="B42" s="23" t="s">
        <v>151</v>
      </c>
      <c r="C42" s="13">
        <v>11000</v>
      </c>
      <c r="D42" s="13">
        <v>2500</v>
      </c>
      <c r="E42" s="13">
        <v>2678.32</v>
      </c>
      <c r="F42" s="15">
        <f t="shared" si="2"/>
        <v>24.348363636363636</v>
      </c>
      <c r="G42" s="15">
        <f t="shared" si="1"/>
        <v>107.1328</v>
      </c>
    </row>
    <row r="43" spans="1:7" s="4" customFormat="1" ht="95.25" customHeight="1">
      <c r="A43" s="12" t="s">
        <v>152</v>
      </c>
      <c r="B43" s="23" t="s">
        <v>47</v>
      </c>
      <c r="C43" s="13">
        <v>11000</v>
      </c>
      <c r="D43" s="13">
        <v>2500</v>
      </c>
      <c r="E43" s="13">
        <v>2678.32</v>
      </c>
      <c r="F43" s="15">
        <f t="shared" si="2"/>
        <v>24.348363636363636</v>
      </c>
      <c r="G43" s="15">
        <f t="shared" si="1"/>
        <v>107.1328</v>
      </c>
    </row>
    <row r="44" spans="1:7" s="4" customFormat="1" ht="98.25" customHeight="1">
      <c r="A44" s="12" t="s">
        <v>148</v>
      </c>
      <c r="B44" s="23" t="s">
        <v>149</v>
      </c>
      <c r="C44" s="13">
        <v>1200</v>
      </c>
      <c r="D44" s="13">
        <v>300</v>
      </c>
      <c r="E44" s="13">
        <v>299.67</v>
      </c>
      <c r="F44" s="15">
        <f t="shared" si="2"/>
        <v>24.9725</v>
      </c>
      <c r="G44" s="15">
        <f t="shared" si="1"/>
        <v>99.89</v>
      </c>
    </row>
    <row r="45" spans="1:7" s="4" customFormat="1" ht="81.599999999999994" customHeight="1">
      <c r="A45" s="12" t="s">
        <v>140</v>
      </c>
      <c r="B45" s="23" t="s">
        <v>142</v>
      </c>
      <c r="C45" s="13">
        <v>1200</v>
      </c>
      <c r="D45" s="13">
        <v>300</v>
      </c>
      <c r="E45" s="13">
        <v>299.66000000000003</v>
      </c>
      <c r="F45" s="15">
        <f t="shared" si="2"/>
        <v>24.971666666666671</v>
      </c>
      <c r="G45" s="15">
        <f t="shared" si="1"/>
        <v>99.886666666666684</v>
      </c>
    </row>
    <row r="46" spans="1:7" s="4" customFormat="1" ht="95.4" customHeight="1">
      <c r="A46" s="12" t="s">
        <v>226</v>
      </c>
      <c r="B46" s="23" t="s">
        <v>227</v>
      </c>
      <c r="C46" s="13">
        <v>1294</v>
      </c>
      <c r="D46" s="13">
        <v>300</v>
      </c>
      <c r="E46" s="13">
        <v>1112.72</v>
      </c>
      <c r="F46" s="15">
        <f>E46/C46*100</f>
        <v>85.990726429675419</v>
      </c>
      <c r="G46" s="15">
        <f>E46/D46*100</f>
        <v>370.90666666666669</v>
      </c>
    </row>
    <row r="47" spans="1:7" s="4" customFormat="1" ht="79.5" customHeight="1">
      <c r="A47" s="12" t="s">
        <v>78</v>
      </c>
      <c r="B47" s="23" t="s">
        <v>141</v>
      </c>
      <c r="C47" s="13">
        <v>1294</v>
      </c>
      <c r="D47" s="13">
        <v>300</v>
      </c>
      <c r="E47" s="13">
        <v>1112.72</v>
      </c>
      <c r="F47" s="15">
        <f t="shared" si="2"/>
        <v>85.990726429675419</v>
      </c>
      <c r="G47" s="15">
        <f t="shared" si="1"/>
        <v>370.90666666666669</v>
      </c>
    </row>
    <row r="48" spans="1:7" s="4" customFormat="1" ht="51.75" customHeight="1">
      <c r="A48" s="12" t="s">
        <v>225</v>
      </c>
      <c r="B48" s="23" t="s">
        <v>229</v>
      </c>
      <c r="C48" s="13">
        <v>7606</v>
      </c>
      <c r="D48" s="13">
        <v>1500</v>
      </c>
      <c r="E48" s="13">
        <v>640.53</v>
      </c>
      <c r="F48" s="15">
        <f t="shared" si="2"/>
        <v>8.4213778595845383</v>
      </c>
      <c r="G48" s="15">
        <f t="shared" si="1"/>
        <v>42.701999999999998</v>
      </c>
    </row>
    <row r="49" spans="1:7" s="4" customFormat="1" ht="51.75" customHeight="1">
      <c r="A49" s="12" t="s">
        <v>228</v>
      </c>
      <c r="B49" s="23" t="s">
        <v>214</v>
      </c>
      <c r="C49" s="13">
        <v>7606</v>
      </c>
      <c r="D49" s="13">
        <v>1500</v>
      </c>
      <c r="E49" s="13">
        <v>640.53</v>
      </c>
      <c r="F49" s="15">
        <f>E49/C49*100</f>
        <v>8.4213778595845383</v>
      </c>
      <c r="G49" s="15">
        <f>E49/D49*100</f>
        <v>42.701999999999998</v>
      </c>
    </row>
    <row r="50" spans="1:7" s="4" customFormat="1" ht="32.25" customHeight="1">
      <c r="A50" s="12" t="s">
        <v>79</v>
      </c>
      <c r="B50" s="23" t="s">
        <v>9</v>
      </c>
      <c r="C50" s="13">
        <v>730</v>
      </c>
      <c r="D50" s="13">
        <v>0</v>
      </c>
      <c r="E50" s="14">
        <v>80</v>
      </c>
      <c r="F50" s="15">
        <f t="shared" si="2"/>
        <v>10.95890410958904</v>
      </c>
      <c r="G50" s="15" t="s">
        <v>25</v>
      </c>
    </row>
    <row r="51" spans="1:7" s="4" customFormat="1" ht="79.5" hidden="1" customHeight="1">
      <c r="A51" s="12" t="s">
        <v>14</v>
      </c>
      <c r="B51" s="23" t="s">
        <v>15</v>
      </c>
      <c r="C51" s="13">
        <v>300</v>
      </c>
      <c r="D51" s="13"/>
      <c r="E51" s="14">
        <v>0</v>
      </c>
      <c r="F51" s="9">
        <f t="shared" si="2"/>
        <v>0</v>
      </c>
      <c r="G51" s="9" t="e">
        <f t="shared" si="1"/>
        <v>#DIV/0!</v>
      </c>
    </row>
    <row r="52" spans="1:7" s="4" customFormat="1" ht="15.6">
      <c r="A52" s="10" t="s">
        <v>80</v>
      </c>
      <c r="B52" s="22" t="s">
        <v>10</v>
      </c>
      <c r="C52" s="11">
        <f>SUM(C53)</f>
        <v>950</v>
      </c>
      <c r="D52" s="11">
        <f>SUM(D53)</f>
        <v>150</v>
      </c>
      <c r="E52" s="11">
        <f>SUM(E53)</f>
        <v>225.76</v>
      </c>
      <c r="F52" s="9">
        <f t="shared" si="2"/>
        <v>23.764210526315786</v>
      </c>
      <c r="G52" s="9">
        <f t="shared" si="1"/>
        <v>150.50666666666666</v>
      </c>
    </row>
    <row r="53" spans="1:7" s="4" customFormat="1" ht="15.6">
      <c r="A53" s="12" t="s">
        <v>81</v>
      </c>
      <c r="B53" s="23" t="s">
        <v>11</v>
      </c>
      <c r="C53" s="13">
        <v>950</v>
      </c>
      <c r="D53" s="13">
        <v>150</v>
      </c>
      <c r="E53" s="14">
        <v>225.76</v>
      </c>
      <c r="F53" s="15">
        <f t="shared" si="2"/>
        <v>23.764210526315786</v>
      </c>
      <c r="G53" s="15">
        <f t="shared" si="1"/>
        <v>150.50666666666666</v>
      </c>
    </row>
    <row r="54" spans="1:7" s="4" customFormat="1" ht="31.2">
      <c r="A54" s="10" t="s">
        <v>82</v>
      </c>
      <c r="B54" s="22" t="s">
        <v>153</v>
      </c>
      <c r="C54" s="11">
        <f>SUM(C55+C59)</f>
        <v>29917.15</v>
      </c>
      <c r="D54" s="11">
        <f>SUM(D55+D59)</f>
        <v>6000</v>
      </c>
      <c r="E54" s="11">
        <f>SUM(E55+E59)</f>
        <v>6248.6699999999992</v>
      </c>
      <c r="F54" s="9">
        <f t="shared" si="2"/>
        <v>20.886581776673239</v>
      </c>
      <c r="G54" s="9">
        <f t="shared" si="1"/>
        <v>104.14449999999999</v>
      </c>
    </row>
    <row r="55" spans="1:7" s="4" customFormat="1" ht="33" customHeight="1">
      <c r="A55" s="12" t="s">
        <v>154</v>
      </c>
      <c r="B55" s="23" t="s">
        <v>155</v>
      </c>
      <c r="C55" s="13">
        <f>C57+C58+C56</f>
        <v>29917.15</v>
      </c>
      <c r="D55" s="13">
        <f>D57+D58+D56</f>
        <v>6000</v>
      </c>
      <c r="E55" s="13">
        <f>E57+E58+E56</f>
        <v>6117.7199999999993</v>
      </c>
      <c r="F55" s="15">
        <f t="shared" si="2"/>
        <v>20.448872970854506</v>
      </c>
      <c r="G55" s="15">
        <f t="shared" si="1"/>
        <v>101.962</v>
      </c>
    </row>
    <row r="56" spans="1:7" s="4" customFormat="1" ht="33.75" customHeight="1">
      <c r="A56" s="12" t="s">
        <v>215</v>
      </c>
      <c r="B56" s="23" t="s">
        <v>155</v>
      </c>
      <c r="C56" s="13">
        <v>150</v>
      </c>
      <c r="D56" s="13">
        <v>37.5</v>
      </c>
      <c r="E56" s="13">
        <v>33.99</v>
      </c>
      <c r="F56" s="15">
        <f t="shared" si="2"/>
        <v>22.660000000000004</v>
      </c>
      <c r="G56" s="15">
        <f t="shared" si="1"/>
        <v>90.640000000000015</v>
      </c>
    </row>
    <row r="57" spans="1:7" s="4" customFormat="1" ht="30.75" customHeight="1">
      <c r="A57" s="12" t="s">
        <v>156</v>
      </c>
      <c r="B57" s="23" t="s">
        <v>155</v>
      </c>
      <c r="C57" s="13">
        <v>29767.15</v>
      </c>
      <c r="D57" s="13">
        <v>5962.5</v>
      </c>
      <c r="E57" s="13">
        <v>6073.23</v>
      </c>
      <c r="F57" s="15">
        <f t="shared" si="2"/>
        <v>20.402457070965809</v>
      </c>
      <c r="G57" s="15">
        <f t="shared" si="1"/>
        <v>101.857106918239</v>
      </c>
    </row>
    <row r="58" spans="1:7" s="4" customFormat="1" ht="36" customHeight="1">
      <c r="A58" s="12" t="s">
        <v>191</v>
      </c>
      <c r="B58" s="23" t="s">
        <v>155</v>
      </c>
      <c r="C58" s="13">
        <v>0</v>
      </c>
      <c r="D58" s="13">
        <v>0</v>
      </c>
      <c r="E58" s="13">
        <v>10.5</v>
      </c>
      <c r="F58" s="15" t="s">
        <v>25</v>
      </c>
      <c r="G58" s="15" t="s">
        <v>25</v>
      </c>
    </row>
    <row r="59" spans="1:7" s="4" customFormat="1" ht="34.5" customHeight="1">
      <c r="A59" s="12" t="s">
        <v>169</v>
      </c>
      <c r="B59" s="23" t="s">
        <v>170</v>
      </c>
      <c r="C59" s="13">
        <v>0</v>
      </c>
      <c r="D59" s="13">
        <v>0</v>
      </c>
      <c r="E59" s="13">
        <v>130.94999999999999</v>
      </c>
      <c r="F59" s="15" t="s">
        <v>25</v>
      </c>
      <c r="G59" s="15" t="s">
        <v>25</v>
      </c>
    </row>
    <row r="60" spans="1:7" s="4" customFormat="1" ht="33" customHeight="1">
      <c r="A60" s="10" t="s">
        <v>83</v>
      </c>
      <c r="B60" s="22" t="s">
        <v>110</v>
      </c>
      <c r="C60" s="29">
        <f>SUM(C61+C64)</f>
        <v>24062</v>
      </c>
      <c r="D60" s="11">
        <f>SUM(D61+D64)</f>
        <v>4515</v>
      </c>
      <c r="E60" s="11">
        <f>SUM(E61+E64)</f>
        <v>4900.95</v>
      </c>
      <c r="F60" s="9">
        <f t="shared" ref="F60:F65" si="3">SUM(E60/C60*100)</f>
        <v>20.368007646912144</v>
      </c>
      <c r="G60" s="9">
        <f t="shared" si="1"/>
        <v>108.54817275747509</v>
      </c>
    </row>
    <row r="61" spans="1:7" s="4" customFormat="1" ht="96.75" customHeight="1">
      <c r="A61" s="28" t="s">
        <v>105</v>
      </c>
      <c r="B61" s="24" t="s">
        <v>133</v>
      </c>
      <c r="C61" s="27">
        <f>SUM(C62)</f>
        <v>21562</v>
      </c>
      <c r="D61" s="27">
        <f>SUM(D62)</f>
        <v>4015</v>
      </c>
      <c r="E61" s="27">
        <f>SUM(E62)</f>
        <v>4486.24</v>
      </c>
      <c r="F61" s="15">
        <f t="shared" si="3"/>
        <v>20.806233188015952</v>
      </c>
      <c r="G61" s="15">
        <f t="shared" si="1"/>
        <v>111.73698630136985</v>
      </c>
    </row>
    <row r="62" spans="1:7" s="4" customFormat="1" ht="96" customHeight="1">
      <c r="A62" s="28" t="s">
        <v>157</v>
      </c>
      <c r="B62" s="24" t="s">
        <v>134</v>
      </c>
      <c r="C62" s="27">
        <v>21562</v>
      </c>
      <c r="D62" s="13">
        <v>4015</v>
      </c>
      <c r="E62" s="13">
        <v>4486.24</v>
      </c>
      <c r="F62" s="15">
        <f t="shared" si="3"/>
        <v>20.806233188015952</v>
      </c>
      <c r="G62" s="15">
        <f t="shared" si="1"/>
        <v>111.73698630136985</v>
      </c>
    </row>
    <row r="63" spans="1:7" s="4" customFormat="1" ht="96.6" customHeight="1">
      <c r="A63" s="28" t="s">
        <v>158</v>
      </c>
      <c r="B63" s="24" t="s">
        <v>135</v>
      </c>
      <c r="C63" s="27">
        <v>21562</v>
      </c>
      <c r="D63" s="13">
        <v>4015</v>
      </c>
      <c r="E63" s="13">
        <v>4486.24</v>
      </c>
      <c r="F63" s="15">
        <f t="shared" si="3"/>
        <v>20.806233188015952</v>
      </c>
      <c r="G63" s="15">
        <f t="shared" si="1"/>
        <v>111.73698630136985</v>
      </c>
    </row>
    <row r="64" spans="1:7" s="4" customFormat="1" ht="96" customHeight="1">
      <c r="A64" s="12" t="s">
        <v>84</v>
      </c>
      <c r="B64" s="23" t="s">
        <v>137</v>
      </c>
      <c r="C64" s="27">
        <f>SUM(C65)</f>
        <v>2500</v>
      </c>
      <c r="D64" s="27">
        <f>SUM(D65)</f>
        <v>500</v>
      </c>
      <c r="E64" s="27">
        <f>SUM(E65:E66)</f>
        <v>414.71</v>
      </c>
      <c r="F64" s="15">
        <f t="shared" si="3"/>
        <v>16.5884</v>
      </c>
      <c r="G64" s="15">
        <f t="shared" si="1"/>
        <v>82.941999999999993</v>
      </c>
    </row>
    <row r="65" spans="1:7" s="4" customFormat="1" ht="66" customHeight="1">
      <c r="A65" s="12" t="s">
        <v>85</v>
      </c>
      <c r="B65" s="23" t="s">
        <v>48</v>
      </c>
      <c r="C65" s="27">
        <v>2500</v>
      </c>
      <c r="D65" s="13">
        <v>500</v>
      </c>
      <c r="E65" s="14">
        <v>316.32</v>
      </c>
      <c r="F65" s="15">
        <f t="shared" si="3"/>
        <v>12.652800000000001</v>
      </c>
      <c r="G65" s="15">
        <f t="shared" si="1"/>
        <v>63.263999999999996</v>
      </c>
    </row>
    <row r="66" spans="1:7" s="4" customFormat="1" ht="66" customHeight="1">
      <c r="A66" s="12" t="s">
        <v>136</v>
      </c>
      <c r="B66" s="23" t="s">
        <v>138</v>
      </c>
      <c r="C66" s="27">
        <v>0</v>
      </c>
      <c r="D66" s="13">
        <v>0</v>
      </c>
      <c r="E66" s="14">
        <v>98.39</v>
      </c>
      <c r="F66" s="15" t="s">
        <v>25</v>
      </c>
      <c r="G66" s="15" t="s">
        <v>25</v>
      </c>
    </row>
    <row r="67" spans="1:7" s="4" customFormat="1" ht="17.25" customHeight="1">
      <c r="A67" s="10" t="s">
        <v>86</v>
      </c>
      <c r="B67" s="22" t="s">
        <v>12</v>
      </c>
      <c r="C67" s="29">
        <v>13350</v>
      </c>
      <c r="D67" s="11">
        <v>2400</v>
      </c>
      <c r="E67" s="16">
        <v>2235.15</v>
      </c>
      <c r="F67" s="9">
        <f t="shared" si="2"/>
        <v>16.742696629213484</v>
      </c>
      <c r="G67" s="9">
        <f t="shared" si="1"/>
        <v>93.131249999999994</v>
      </c>
    </row>
    <row r="68" spans="1:7" s="4" customFormat="1" ht="15.75" customHeight="1">
      <c r="A68" s="10" t="s">
        <v>87</v>
      </c>
      <c r="B68" s="22" t="s">
        <v>24</v>
      </c>
      <c r="C68" s="29">
        <v>0</v>
      </c>
      <c r="D68" s="11">
        <v>0</v>
      </c>
      <c r="E68" s="16">
        <v>173.26</v>
      </c>
      <c r="F68" s="9" t="s">
        <v>25</v>
      </c>
      <c r="G68" s="9" t="s">
        <v>25</v>
      </c>
    </row>
    <row r="69" spans="1:7" s="4" customFormat="1" ht="14.25" customHeight="1">
      <c r="A69" s="10" t="s">
        <v>88</v>
      </c>
      <c r="B69" s="22" t="s">
        <v>36</v>
      </c>
      <c r="C69" s="29">
        <f>SUM(C70+C135+C131+C127)</f>
        <v>909779.39</v>
      </c>
      <c r="D69" s="29">
        <f>SUM(D70+D135+D131+D127)</f>
        <v>215604.87000000002</v>
      </c>
      <c r="E69" s="29">
        <f>SUM(E70+E135+E131+E127)</f>
        <v>206930.25000000003</v>
      </c>
      <c r="F69" s="9">
        <f>E69/C69*100</f>
        <v>22.745101974666632</v>
      </c>
      <c r="G69" s="9">
        <f t="shared" si="1"/>
        <v>95.976612216597886</v>
      </c>
    </row>
    <row r="70" spans="1:7" s="4" customFormat="1" ht="30.75" customHeight="1">
      <c r="A70" s="10" t="s">
        <v>89</v>
      </c>
      <c r="B70" s="22" t="s">
        <v>37</v>
      </c>
      <c r="C70" s="29">
        <f>SUM(C76+C71+C86+C124+C117)</f>
        <v>913398.23</v>
      </c>
      <c r="D70" s="29">
        <f>SUM(D76+D71+D86+D124+D117)</f>
        <v>219293.17</v>
      </c>
      <c r="E70" s="29">
        <f>SUM(E76+E71+E86+E124+E117)</f>
        <v>219293.17</v>
      </c>
      <c r="F70" s="9">
        <f>E70/C70*100</f>
        <v>24.00849517739924</v>
      </c>
      <c r="G70" s="9">
        <f t="shared" si="1"/>
        <v>100</v>
      </c>
    </row>
    <row r="71" spans="1:7" s="4" customFormat="1" ht="30.75" customHeight="1">
      <c r="A71" s="10" t="s">
        <v>90</v>
      </c>
      <c r="B71" s="22" t="s">
        <v>49</v>
      </c>
      <c r="C71" s="29">
        <f>SUM(C72+C74)</f>
        <v>202095.84</v>
      </c>
      <c r="D71" s="29">
        <f>SUM(D72+D74)</f>
        <v>50523.96</v>
      </c>
      <c r="E71" s="29">
        <f>SUM(E72+E74)</f>
        <v>50523.96</v>
      </c>
      <c r="F71" s="9">
        <f>E71/C71*100</f>
        <v>25</v>
      </c>
      <c r="G71" s="9">
        <f t="shared" si="1"/>
        <v>100</v>
      </c>
    </row>
    <row r="72" spans="1:7" s="4" customFormat="1" ht="30.75" customHeight="1">
      <c r="A72" s="28" t="s">
        <v>106</v>
      </c>
      <c r="B72" s="24" t="s">
        <v>107</v>
      </c>
      <c r="C72" s="26">
        <v>197217.84</v>
      </c>
      <c r="D72" s="13">
        <v>49304.46</v>
      </c>
      <c r="E72" s="13">
        <v>49304.46</v>
      </c>
      <c r="F72" s="15">
        <f>E72/C72*100</f>
        <v>25</v>
      </c>
      <c r="G72" s="15">
        <f t="shared" si="1"/>
        <v>100</v>
      </c>
    </row>
    <row r="73" spans="1:7" s="4" customFormat="1" ht="30.75" customHeight="1">
      <c r="A73" s="28" t="s">
        <v>108</v>
      </c>
      <c r="B73" s="24" t="s">
        <v>109</v>
      </c>
      <c r="C73" s="26">
        <v>197217.84</v>
      </c>
      <c r="D73" s="13">
        <v>49304.76</v>
      </c>
      <c r="E73" s="13">
        <v>49304.46</v>
      </c>
      <c r="F73" s="15">
        <f t="shared" ref="F73:F137" si="4">E73/C73*100</f>
        <v>25</v>
      </c>
      <c r="G73" s="15">
        <f t="shared" si="1"/>
        <v>99.99939153947814</v>
      </c>
    </row>
    <row r="74" spans="1:7" s="4" customFormat="1" ht="30.75" customHeight="1">
      <c r="A74" s="28" t="s">
        <v>196</v>
      </c>
      <c r="B74" s="24" t="s">
        <v>197</v>
      </c>
      <c r="C74" s="27">
        <v>4878</v>
      </c>
      <c r="D74" s="13">
        <v>1219.5</v>
      </c>
      <c r="E74" s="13">
        <v>1219.5</v>
      </c>
      <c r="F74" s="15">
        <f>E74/C74*100</f>
        <v>25</v>
      </c>
      <c r="G74" s="15">
        <f>E74/D74*100</f>
        <v>100</v>
      </c>
    </row>
    <row r="75" spans="1:7" s="4" customFormat="1" ht="33.75" customHeight="1">
      <c r="A75" s="28" t="s">
        <v>198</v>
      </c>
      <c r="B75" s="24" t="s">
        <v>199</v>
      </c>
      <c r="C75" s="27">
        <v>4878</v>
      </c>
      <c r="D75" s="13">
        <v>1219.5</v>
      </c>
      <c r="E75" s="13">
        <v>1219.5</v>
      </c>
      <c r="F75" s="15">
        <f>E75/C75*100</f>
        <v>25</v>
      </c>
      <c r="G75" s="15">
        <f>E75/D75*100</f>
        <v>100</v>
      </c>
    </row>
    <row r="76" spans="1:7" s="4" customFormat="1" ht="32.25" customHeight="1">
      <c r="A76" s="10" t="s">
        <v>91</v>
      </c>
      <c r="B76" s="22" t="s">
        <v>50</v>
      </c>
      <c r="C76" s="29">
        <f>SUM(C82)</f>
        <v>14461.56</v>
      </c>
      <c r="D76" s="29">
        <f>SUM(D84)</f>
        <v>0</v>
      </c>
      <c r="E76" s="29">
        <f>SUM(E84)</f>
        <v>0</v>
      </c>
      <c r="F76" s="9">
        <f>E76/C76*100</f>
        <v>0</v>
      </c>
      <c r="G76" s="9" t="s">
        <v>25</v>
      </c>
    </row>
    <row r="77" spans="1:7" s="4" customFormat="1" ht="17.25" hidden="1" customHeight="1">
      <c r="A77" s="28"/>
      <c r="B77" s="24"/>
      <c r="C77" s="27"/>
      <c r="D77" s="13"/>
      <c r="E77" s="13"/>
      <c r="F77" s="9" t="e">
        <f t="shared" ref="F77:F83" si="5">E77/C77*100</f>
        <v>#DIV/0!</v>
      </c>
      <c r="G77" s="9" t="e">
        <f t="shared" ref="G77:G138" si="6">E77/D77*100</f>
        <v>#DIV/0!</v>
      </c>
    </row>
    <row r="78" spans="1:7" s="4" customFormat="1" ht="16.5" hidden="1" customHeight="1">
      <c r="A78" s="28"/>
      <c r="B78" s="24"/>
      <c r="C78" s="27"/>
      <c r="D78" s="13"/>
      <c r="E78" s="13"/>
      <c r="F78" s="9" t="e">
        <f t="shared" si="5"/>
        <v>#DIV/0!</v>
      </c>
      <c r="G78" s="9" t="e">
        <f t="shared" si="6"/>
        <v>#DIV/0!</v>
      </c>
    </row>
    <row r="79" spans="1:7" s="4" customFormat="1" ht="15.75" hidden="1" customHeight="1">
      <c r="A79" s="28"/>
      <c r="B79" s="24"/>
      <c r="C79" s="27">
        <v>3867</v>
      </c>
      <c r="D79" s="13"/>
      <c r="E79" s="13"/>
      <c r="F79" s="9">
        <f t="shared" si="5"/>
        <v>0</v>
      </c>
      <c r="G79" s="9" t="e">
        <f t="shared" si="6"/>
        <v>#DIV/0!</v>
      </c>
    </row>
    <row r="80" spans="1:7" s="4" customFormat="1" ht="65.25" hidden="1" customHeight="1">
      <c r="A80" s="35" t="s">
        <v>175</v>
      </c>
      <c r="B80" s="36" t="s">
        <v>176</v>
      </c>
      <c r="C80" s="37">
        <v>0</v>
      </c>
      <c r="D80" s="38">
        <v>0</v>
      </c>
      <c r="E80" s="38">
        <v>0</v>
      </c>
      <c r="F80" s="9" t="e">
        <f t="shared" si="5"/>
        <v>#DIV/0!</v>
      </c>
      <c r="G80" s="9" t="e">
        <f t="shared" si="6"/>
        <v>#DIV/0!</v>
      </c>
    </row>
    <row r="81" spans="1:7" s="4" customFormat="1" ht="63" hidden="1" customHeight="1">
      <c r="A81" s="35" t="s">
        <v>175</v>
      </c>
      <c r="B81" s="40" t="s">
        <v>177</v>
      </c>
      <c r="C81" s="37">
        <v>0</v>
      </c>
      <c r="D81" s="38">
        <v>0</v>
      </c>
      <c r="E81" s="38">
        <v>0</v>
      </c>
      <c r="F81" s="9" t="e">
        <f t="shared" si="5"/>
        <v>#DIV/0!</v>
      </c>
      <c r="G81" s="9" t="e">
        <f t="shared" si="6"/>
        <v>#DIV/0!</v>
      </c>
    </row>
    <row r="82" spans="1:7" s="4" customFormat="1" ht="18" customHeight="1">
      <c r="A82" s="28" t="s">
        <v>92</v>
      </c>
      <c r="B82" s="45" t="s">
        <v>17</v>
      </c>
      <c r="C82" s="27">
        <v>14461.56</v>
      </c>
      <c r="D82" s="13">
        <v>0</v>
      </c>
      <c r="E82" s="13">
        <v>0</v>
      </c>
      <c r="F82" s="15">
        <f t="shared" si="5"/>
        <v>0</v>
      </c>
      <c r="G82" s="9" t="s">
        <v>25</v>
      </c>
    </row>
    <row r="83" spans="1:7" s="4" customFormat="1" ht="18.75" customHeight="1">
      <c r="A83" s="28" t="s">
        <v>93</v>
      </c>
      <c r="B83" s="24" t="s">
        <v>51</v>
      </c>
      <c r="C83" s="27">
        <v>14461.56</v>
      </c>
      <c r="D83" s="13">
        <v>0</v>
      </c>
      <c r="E83" s="13">
        <v>0</v>
      </c>
      <c r="F83" s="15">
        <f t="shared" si="5"/>
        <v>0</v>
      </c>
      <c r="G83" s="9" t="s">
        <v>25</v>
      </c>
    </row>
    <row r="84" spans="1:7" s="4" customFormat="1" ht="16.5" hidden="1" customHeight="1">
      <c r="A84" s="28" t="s">
        <v>92</v>
      </c>
      <c r="B84" s="24" t="s">
        <v>17</v>
      </c>
      <c r="C84" s="27">
        <v>2850</v>
      </c>
      <c r="D84" s="13">
        <v>0</v>
      </c>
      <c r="E84" s="13">
        <v>0</v>
      </c>
      <c r="F84" s="15">
        <f t="shared" si="4"/>
        <v>0</v>
      </c>
      <c r="G84" s="15" t="s">
        <v>25</v>
      </c>
    </row>
    <row r="85" spans="1:7" s="4" customFormat="1" ht="15.75" hidden="1" customHeight="1">
      <c r="A85" s="28" t="s">
        <v>93</v>
      </c>
      <c r="B85" s="24" t="s">
        <v>51</v>
      </c>
      <c r="C85" s="27">
        <v>2850</v>
      </c>
      <c r="D85" s="13">
        <v>0</v>
      </c>
      <c r="E85" s="13">
        <v>0</v>
      </c>
      <c r="F85" s="15">
        <f t="shared" si="4"/>
        <v>0</v>
      </c>
      <c r="G85" s="15" t="s">
        <v>25</v>
      </c>
    </row>
    <row r="86" spans="1:7" s="4" customFormat="1" ht="30.75" customHeight="1">
      <c r="A86" s="10" t="s">
        <v>94</v>
      </c>
      <c r="B86" s="22" t="s">
        <v>52</v>
      </c>
      <c r="C86" s="11">
        <f>SUM(C87+C89+C95+C97+C101+C105+C109+C91+C99+C103+C111+C113+C115+C93)</f>
        <v>695321.44000000006</v>
      </c>
      <c r="D86" s="11">
        <f>SUM(D87+D89+D95+D97+D101+D105+D109+D91+D99+D103+D111+D113+D115+D93)</f>
        <v>168302.07</v>
      </c>
      <c r="E86" s="11">
        <f>SUM(E87+E89+E95+E97+E101+E105+E109+E91+E99+E103+E111+E113+E115+E93)</f>
        <v>168302.07</v>
      </c>
      <c r="F86" s="9">
        <f t="shared" si="4"/>
        <v>24.204930312518481</v>
      </c>
      <c r="G86" s="9">
        <f t="shared" si="6"/>
        <v>100</v>
      </c>
    </row>
    <row r="87" spans="1:7" s="4" customFormat="1" ht="33.6" customHeight="1">
      <c r="A87" s="28" t="s">
        <v>111</v>
      </c>
      <c r="B87" s="24" t="s">
        <v>115</v>
      </c>
      <c r="C87" s="13">
        <v>44249.599999999999</v>
      </c>
      <c r="D87" s="13">
        <v>14156.49</v>
      </c>
      <c r="E87" s="13">
        <v>14156.49</v>
      </c>
      <c r="F87" s="15">
        <f t="shared" si="4"/>
        <v>31.992356993057562</v>
      </c>
      <c r="G87" s="15">
        <f t="shared" si="6"/>
        <v>100</v>
      </c>
    </row>
    <row r="88" spans="1:7" s="4" customFormat="1" ht="31.5" customHeight="1">
      <c r="A88" s="28" t="s">
        <v>112</v>
      </c>
      <c r="B88" s="24" t="s">
        <v>116</v>
      </c>
      <c r="C88" s="13">
        <v>44249.599999999999</v>
      </c>
      <c r="D88" s="13">
        <v>14156.49</v>
      </c>
      <c r="E88" s="13">
        <v>14156.49</v>
      </c>
      <c r="F88" s="15">
        <f t="shared" si="4"/>
        <v>31.992356993057562</v>
      </c>
      <c r="G88" s="15">
        <f t="shared" si="6"/>
        <v>100</v>
      </c>
    </row>
    <row r="89" spans="1:7" s="4" customFormat="1" ht="49.95" hidden="1" customHeight="1">
      <c r="A89" s="35" t="s">
        <v>113</v>
      </c>
      <c r="B89" s="36" t="s">
        <v>117</v>
      </c>
      <c r="C89" s="38">
        <v>0</v>
      </c>
      <c r="D89" s="38">
        <v>0</v>
      </c>
      <c r="E89" s="38">
        <v>0</v>
      </c>
      <c r="F89" s="15" t="e">
        <f t="shared" si="4"/>
        <v>#DIV/0!</v>
      </c>
      <c r="G89" s="15" t="e">
        <f t="shared" si="6"/>
        <v>#DIV/0!</v>
      </c>
    </row>
    <row r="90" spans="1:7" s="4" customFormat="1" ht="52.95" hidden="1" customHeight="1">
      <c r="A90" s="35" t="s">
        <v>114</v>
      </c>
      <c r="B90" s="36" t="s">
        <v>117</v>
      </c>
      <c r="C90" s="38">
        <v>0</v>
      </c>
      <c r="D90" s="38">
        <v>0</v>
      </c>
      <c r="E90" s="38">
        <v>0</v>
      </c>
      <c r="F90" s="15" t="e">
        <f t="shared" si="4"/>
        <v>#DIV/0!</v>
      </c>
      <c r="G90" s="15" t="e">
        <f t="shared" si="6"/>
        <v>#DIV/0!</v>
      </c>
    </row>
    <row r="91" spans="1:7" s="4" customFormat="1" ht="63" hidden="1" customHeight="1">
      <c r="A91" s="12" t="s">
        <v>95</v>
      </c>
      <c r="B91" s="23" t="s">
        <v>53</v>
      </c>
      <c r="C91" s="13">
        <v>0</v>
      </c>
      <c r="D91" s="13">
        <v>0</v>
      </c>
      <c r="E91" s="13">
        <v>0</v>
      </c>
      <c r="F91" s="15" t="e">
        <f t="shared" si="4"/>
        <v>#DIV/0!</v>
      </c>
      <c r="G91" s="15" t="e">
        <f t="shared" si="6"/>
        <v>#DIV/0!</v>
      </c>
    </row>
    <row r="92" spans="1:7" s="4" customFormat="1" ht="65.25" hidden="1" customHeight="1">
      <c r="A92" s="12" t="s">
        <v>96</v>
      </c>
      <c r="B92" s="23" t="s">
        <v>54</v>
      </c>
      <c r="C92" s="13">
        <v>0</v>
      </c>
      <c r="D92" s="14">
        <v>0</v>
      </c>
      <c r="E92" s="14">
        <v>0</v>
      </c>
      <c r="F92" s="15" t="e">
        <f t="shared" si="4"/>
        <v>#DIV/0!</v>
      </c>
      <c r="G92" s="15" t="e">
        <f t="shared" si="6"/>
        <v>#DIV/0!</v>
      </c>
    </row>
    <row r="93" spans="1:7" s="4" customFormat="1" ht="65.400000000000006" customHeight="1">
      <c r="A93" s="12" t="s">
        <v>113</v>
      </c>
      <c r="B93" s="23" t="s">
        <v>219</v>
      </c>
      <c r="C93" s="13">
        <v>4434.53</v>
      </c>
      <c r="D93" s="14">
        <v>4434.53</v>
      </c>
      <c r="E93" s="14">
        <v>4434.53</v>
      </c>
      <c r="F93" s="15">
        <f t="shared" si="4"/>
        <v>100</v>
      </c>
      <c r="G93" s="15">
        <f t="shared" si="6"/>
        <v>100</v>
      </c>
    </row>
    <row r="94" spans="1:7" s="4" customFormat="1" ht="81" customHeight="1">
      <c r="A94" s="12" t="s">
        <v>114</v>
      </c>
      <c r="B94" s="23" t="s">
        <v>220</v>
      </c>
      <c r="C94" s="13">
        <v>4434.53</v>
      </c>
      <c r="D94" s="14">
        <v>4434.53</v>
      </c>
      <c r="E94" s="14">
        <v>4434.53</v>
      </c>
      <c r="F94" s="15">
        <f t="shared" si="4"/>
        <v>100</v>
      </c>
      <c r="G94" s="15">
        <f t="shared" si="6"/>
        <v>100</v>
      </c>
    </row>
    <row r="95" spans="1:7" s="4" customFormat="1" ht="67.5" customHeight="1">
      <c r="A95" s="28" t="s">
        <v>118</v>
      </c>
      <c r="B95" s="24" t="s">
        <v>221</v>
      </c>
      <c r="C95" s="13">
        <v>44</v>
      </c>
      <c r="D95" s="13">
        <v>3.62</v>
      </c>
      <c r="E95" s="13">
        <v>3.62</v>
      </c>
      <c r="F95" s="15">
        <f t="shared" si="4"/>
        <v>8.2272727272727266</v>
      </c>
      <c r="G95" s="15">
        <f t="shared" si="6"/>
        <v>100</v>
      </c>
    </row>
    <row r="96" spans="1:7" s="4" customFormat="1" ht="67.5" customHeight="1">
      <c r="A96" s="28" t="s">
        <v>119</v>
      </c>
      <c r="B96" s="24" t="s">
        <v>221</v>
      </c>
      <c r="C96" s="13">
        <v>44</v>
      </c>
      <c r="D96" s="13">
        <v>3.62</v>
      </c>
      <c r="E96" s="13">
        <v>3.62</v>
      </c>
      <c r="F96" s="15">
        <f t="shared" si="4"/>
        <v>8.2272727272727266</v>
      </c>
      <c r="G96" s="15">
        <f t="shared" si="6"/>
        <v>100</v>
      </c>
    </row>
    <row r="97" spans="1:7" s="4" customFormat="1" ht="79.5" customHeight="1">
      <c r="A97" s="28" t="s">
        <v>120</v>
      </c>
      <c r="B97" s="24" t="s">
        <v>222</v>
      </c>
      <c r="C97" s="13">
        <v>2406.16</v>
      </c>
      <c r="D97" s="13">
        <v>728.47</v>
      </c>
      <c r="E97" s="13">
        <v>728.47</v>
      </c>
      <c r="F97" s="15">
        <f t="shared" si="4"/>
        <v>30.275210293579814</v>
      </c>
      <c r="G97" s="15">
        <f t="shared" si="6"/>
        <v>100</v>
      </c>
    </row>
    <row r="98" spans="1:7" s="4" customFormat="1" ht="65.25" customHeight="1">
      <c r="A98" s="28" t="s">
        <v>121</v>
      </c>
      <c r="B98" s="24" t="s">
        <v>122</v>
      </c>
      <c r="C98" s="13">
        <v>2406.16</v>
      </c>
      <c r="D98" s="13">
        <v>728.47</v>
      </c>
      <c r="E98" s="13">
        <v>728.47</v>
      </c>
      <c r="F98" s="15">
        <f t="shared" si="4"/>
        <v>30.275210293579814</v>
      </c>
      <c r="G98" s="15">
        <f t="shared" si="6"/>
        <v>100</v>
      </c>
    </row>
    <row r="99" spans="1:7" s="4" customFormat="1" ht="49.5" hidden="1" customHeight="1">
      <c r="A99" s="41" t="s">
        <v>97</v>
      </c>
      <c r="B99" s="42" t="s">
        <v>55</v>
      </c>
      <c r="C99" s="38">
        <v>0</v>
      </c>
      <c r="D99" s="38">
        <v>0</v>
      </c>
      <c r="E99" s="38">
        <v>0</v>
      </c>
      <c r="F99" s="39" t="e">
        <f t="shared" si="4"/>
        <v>#DIV/0!</v>
      </c>
      <c r="G99" s="39" t="e">
        <f t="shared" si="6"/>
        <v>#DIV/0!</v>
      </c>
    </row>
    <row r="100" spans="1:7" s="4" customFormat="1" ht="48.75" hidden="1" customHeight="1">
      <c r="A100" s="41" t="s">
        <v>98</v>
      </c>
      <c r="B100" s="42" t="s">
        <v>168</v>
      </c>
      <c r="C100" s="38">
        <v>0</v>
      </c>
      <c r="D100" s="43">
        <v>0</v>
      </c>
      <c r="E100" s="43">
        <v>0</v>
      </c>
      <c r="F100" s="39" t="e">
        <f t="shared" si="4"/>
        <v>#DIV/0!</v>
      </c>
      <c r="G100" s="39" t="e">
        <f t="shared" si="6"/>
        <v>#DIV/0!</v>
      </c>
    </row>
    <row r="101" spans="1:7" s="4" customFormat="1" ht="50.25" customHeight="1">
      <c r="A101" s="28" t="s">
        <v>123</v>
      </c>
      <c r="B101" s="24" t="s">
        <v>125</v>
      </c>
      <c r="C101" s="13">
        <v>108028.18</v>
      </c>
      <c r="D101" s="13">
        <v>35020</v>
      </c>
      <c r="E101" s="13">
        <v>35020</v>
      </c>
      <c r="F101" s="15">
        <f>E102/C101*100</f>
        <v>32.4174673682367</v>
      </c>
      <c r="G101" s="15">
        <f>E102/D101*100</f>
        <v>100</v>
      </c>
    </row>
    <row r="102" spans="1:7" s="4" customFormat="1" ht="50.25" customHeight="1">
      <c r="A102" s="28" t="s">
        <v>124</v>
      </c>
      <c r="B102" s="24" t="s">
        <v>125</v>
      </c>
      <c r="C102" s="13">
        <v>108028.18</v>
      </c>
      <c r="D102" s="13">
        <v>35020</v>
      </c>
      <c r="E102" s="13">
        <v>35020</v>
      </c>
      <c r="F102" s="15">
        <f t="shared" si="4"/>
        <v>32.4174673682367</v>
      </c>
      <c r="G102" s="15">
        <f t="shared" si="6"/>
        <v>100</v>
      </c>
    </row>
    <row r="103" spans="1:7" s="4" customFormat="1" ht="48" customHeight="1">
      <c r="A103" s="12" t="s">
        <v>99</v>
      </c>
      <c r="B103" s="23" t="s">
        <v>38</v>
      </c>
      <c r="C103" s="25">
        <v>484027.48</v>
      </c>
      <c r="D103" s="13">
        <v>101429.75999999999</v>
      </c>
      <c r="E103" s="13">
        <v>101429.75999999999</v>
      </c>
      <c r="F103" s="15">
        <f t="shared" si="4"/>
        <v>20.955372203247631</v>
      </c>
      <c r="G103" s="15">
        <f t="shared" si="6"/>
        <v>100</v>
      </c>
    </row>
    <row r="104" spans="1:7" s="4" customFormat="1" ht="46.5" customHeight="1">
      <c r="A104" s="12" t="s">
        <v>100</v>
      </c>
      <c r="B104" s="23" t="s">
        <v>39</v>
      </c>
      <c r="C104" s="25">
        <v>484027.48</v>
      </c>
      <c r="D104" s="13">
        <v>101429.75999999999</v>
      </c>
      <c r="E104" s="13">
        <v>101429.75999999999</v>
      </c>
      <c r="F104" s="15">
        <f t="shared" si="4"/>
        <v>20.955372203247631</v>
      </c>
      <c r="G104" s="15">
        <f t="shared" si="6"/>
        <v>100</v>
      </c>
    </row>
    <row r="105" spans="1:7" s="4" customFormat="1" ht="47.25" hidden="1" customHeight="1">
      <c r="A105" s="12" t="s">
        <v>101</v>
      </c>
      <c r="B105" s="23" t="s">
        <v>57</v>
      </c>
      <c r="C105" s="13"/>
      <c r="D105" s="13"/>
      <c r="E105" s="13"/>
      <c r="F105" s="15"/>
      <c r="G105" s="15"/>
    </row>
    <row r="106" spans="1:7" s="4" customFormat="1" ht="65.25" hidden="1" customHeight="1">
      <c r="A106" s="12" t="s">
        <v>102</v>
      </c>
      <c r="B106" s="23" t="s">
        <v>159</v>
      </c>
      <c r="C106" s="13"/>
      <c r="D106" s="13"/>
      <c r="E106" s="13"/>
      <c r="F106" s="15"/>
      <c r="G106" s="15"/>
    </row>
    <row r="107" spans="1:7" s="4" customFormat="1" ht="48" hidden="1" customHeight="1">
      <c r="A107" s="12" t="s">
        <v>60</v>
      </c>
      <c r="B107" s="23" t="s">
        <v>62</v>
      </c>
      <c r="C107" s="13">
        <v>0</v>
      </c>
      <c r="D107" s="14"/>
      <c r="E107" s="14"/>
      <c r="F107" s="15" t="e">
        <f t="shared" si="4"/>
        <v>#DIV/0!</v>
      </c>
      <c r="G107" s="15" t="e">
        <f t="shared" si="6"/>
        <v>#DIV/0!</v>
      </c>
    </row>
    <row r="108" spans="1:7" s="4" customFormat="1" ht="34.5" hidden="1" customHeight="1">
      <c r="A108" s="12" t="s">
        <v>61</v>
      </c>
      <c r="B108" s="23" t="s">
        <v>63</v>
      </c>
      <c r="C108" s="13">
        <v>0</v>
      </c>
      <c r="D108" s="14"/>
      <c r="E108" s="14"/>
      <c r="F108" s="15" t="e">
        <f t="shared" si="4"/>
        <v>#DIV/0!</v>
      </c>
      <c r="G108" s="15" t="e">
        <f t="shared" si="6"/>
        <v>#DIV/0!</v>
      </c>
    </row>
    <row r="109" spans="1:7" s="4" customFormat="1" ht="96.75" hidden="1" customHeight="1">
      <c r="A109" s="12" t="s">
        <v>103</v>
      </c>
      <c r="B109" s="23" t="s">
        <v>56</v>
      </c>
      <c r="C109" s="13"/>
      <c r="D109" s="13"/>
      <c r="E109" s="13"/>
      <c r="F109" s="15"/>
      <c r="G109" s="15"/>
    </row>
    <row r="110" spans="1:7" s="4" customFormat="1" ht="96" hidden="1" customHeight="1">
      <c r="A110" s="12" t="s">
        <v>104</v>
      </c>
      <c r="B110" s="23" t="s">
        <v>132</v>
      </c>
      <c r="C110" s="13"/>
      <c r="D110" s="13"/>
      <c r="E110" s="13"/>
      <c r="F110" s="15"/>
      <c r="G110" s="15"/>
    </row>
    <row r="111" spans="1:7" s="4" customFormat="1" ht="81.75" customHeight="1">
      <c r="A111" s="12" t="s">
        <v>145</v>
      </c>
      <c r="B111" s="23" t="s">
        <v>147</v>
      </c>
      <c r="C111" s="13">
        <v>332.3</v>
      </c>
      <c r="D111" s="13">
        <v>133.16</v>
      </c>
      <c r="E111" s="13">
        <v>133.16</v>
      </c>
      <c r="F111" s="15">
        <f t="shared" si="4"/>
        <v>40.07222389407162</v>
      </c>
      <c r="G111" s="15">
        <f t="shared" si="6"/>
        <v>100</v>
      </c>
    </row>
    <row r="112" spans="1:7" s="4" customFormat="1" ht="81.75" customHeight="1">
      <c r="A112" s="12" t="s">
        <v>146</v>
      </c>
      <c r="B112" s="23" t="s">
        <v>147</v>
      </c>
      <c r="C112" s="13">
        <v>332.3</v>
      </c>
      <c r="D112" s="13">
        <v>133.16</v>
      </c>
      <c r="E112" s="13">
        <v>133.16</v>
      </c>
      <c r="F112" s="15">
        <f t="shared" si="4"/>
        <v>40.07222389407162</v>
      </c>
      <c r="G112" s="15">
        <f t="shared" si="6"/>
        <v>100</v>
      </c>
    </row>
    <row r="113" spans="1:7" s="4" customFormat="1" ht="80.25" customHeight="1">
      <c r="A113" s="12" t="s">
        <v>178</v>
      </c>
      <c r="B113" s="23" t="s">
        <v>224</v>
      </c>
      <c r="C113" s="13">
        <v>16711.810000000001</v>
      </c>
      <c r="D113" s="13">
        <v>4625</v>
      </c>
      <c r="E113" s="13">
        <v>4625</v>
      </c>
      <c r="F113" s="15">
        <f t="shared" si="4"/>
        <v>27.675039388312818</v>
      </c>
      <c r="G113" s="15">
        <f t="shared" si="6"/>
        <v>100</v>
      </c>
    </row>
    <row r="114" spans="1:7" s="4" customFormat="1" ht="78.75" customHeight="1">
      <c r="A114" s="12" t="s">
        <v>179</v>
      </c>
      <c r="B114" s="23" t="s">
        <v>180</v>
      </c>
      <c r="C114" s="13">
        <v>16711.810000000001</v>
      </c>
      <c r="D114" s="13">
        <v>4625</v>
      </c>
      <c r="E114" s="13">
        <v>4625</v>
      </c>
      <c r="F114" s="15">
        <f t="shared" si="4"/>
        <v>27.675039388312818</v>
      </c>
      <c r="G114" s="15">
        <f t="shared" si="6"/>
        <v>100</v>
      </c>
    </row>
    <row r="115" spans="1:7" s="4" customFormat="1" ht="114" customHeight="1">
      <c r="A115" s="12" t="s">
        <v>200</v>
      </c>
      <c r="B115" s="23" t="s">
        <v>223</v>
      </c>
      <c r="C115" s="13">
        <v>35087.379999999997</v>
      </c>
      <c r="D115" s="13">
        <v>7771.04</v>
      </c>
      <c r="E115" s="13">
        <v>7771.04</v>
      </c>
      <c r="F115" s="15">
        <f t="shared" si="4"/>
        <v>22.147678168047889</v>
      </c>
      <c r="G115" s="15">
        <f t="shared" si="6"/>
        <v>100</v>
      </c>
    </row>
    <row r="116" spans="1:7" s="4" customFormat="1" ht="116.25" customHeight="1">
      <c r="A116" s="12" t="s">
        <v>201</v>
      </c>
      <c r="B116" s="23" t="s">
        <v>223</v>
      </c>
      <c r="C116" s="13">
        <v>35087.379999999997</v>
      </c>
      <c r="D116" s="13">
        <v>7771.04</v>
      </c>
      <c r="E116" s="13">
        <v>7771.04</v>
      </c>
      <c r="F116" s="15">
        <f t="shared" si="4"/>
        <v>22.147678168047889</v>
      </c>
      <c r="G116" s="15">
        <f t="shared" si="6"/>
        <v>100</v>
      </c>
    </row>
    <row r="117" spans="1:7" s="4" customFormat="1" ht="18.75" customHeight="1">
      <c r="A117" s="32" t="s">
        <v>160</v>
      </c>
      <c r="B117" s="22" t="s">
        <v>161</v>
      </c>
      <c r="C117" s="11">
        <f>SUM(C118+C122+C120)</f>
        <v>1078.2</v>
      </c>
      <c r="D117" s="11">
        <f>SUM(D118+D122+D120)</f>
        <v>303.54000000000002</v>
      </c>
      <c r="E117" s="11">
        <f>SUM(E118+E122+E120)</f>
        <v>303.54000000000002</v>
      </c>
      <c r="F117" s="9">
        <f t="shared" si="4"/>
        <v>28.152476349471339</v>
      </c>
      <c r="G117" s="9">
        <f t="shared" si="6"/>
        <v>100</v>
      </c>
    </row>
    <row r="118" spans="1:7" s="4" customFormat="1" ht="84" hidden="1" customHeight="1">
      <c r="A118" s="28" t="s">
        <v>162</v>
      </c>
      <c r="B118" s="24" t="s">
        <v>163</v>
      </c>
      <c r="C118" s="13"/>
      <c r="D118" s="13">
        <v>0</v>
      </c>
      <c r="E118" s="13">
        <v>0</v>
      </c>
      <c r="F118" s="9" t="e">
        <f t="shared" si="4"/>
        <v>#DIV/0!</v>
      </c>
      <c r="G118" s="9" t="e">
        <f t="shared" si="6"/>
        <v>#DIV/0!</v>
      </c>
    </row>
    <row r="119" spans="1:7" s="4" customFormat="1" ht="66" hidden="1" customHeight="1">
      <c r="A119" s="28" t="s">
        <v>164</v>
      </c>
      <c r="B119" s="24" t="s">
        <v>165</v>
      </c>
      <c r="C119" s="13"/>
      <c r="D119" s="13">
        <v>0</v>
      </c>
      <c r="E119" s="13">
        <v>0</v>
      </c>
      <c r="F119" s="9" t="e">
        <f t="shared" si="4"/>
        <v>#DIV/0!</v>
      </c>
      <c r="G119" s="9" t="e">
        <f t="shared" si="6"/>
        <v>#DIV/0!</v>
      </c>
    </row>
    <row r="120" spans="1:7" s="4" customFormat="1" ht="84.75" hidden="1" customHeight="1">
      <c r="A120" s="28" t="s">
        <v>162</v>
      </c>
      <c r="B120" s="24" t="s">
        <v>202</v>
      </c>
      <c r="C120" s="13"/>
      <c r="D120" s="13"/>
      <c r="E120" s="13"/>
      <c r="F120" s="15"/>
      <c r="G120" s="15" t="s">
        <v>25</v>
      </c>
    </row>
    <row r="121" spans="1:7" s="4" customFormat="1" ht="66" hidden="1" customHeight="1">
      <c r="A121" s="28" t="s">
        <v>164</v>
      </c>
      <c r="B121" s="24" t="s">
        <v>203</v>
      </c>
      <c r="C121" s="13"/>
      <c r="D121" s="13"/>
      <c r="E121" s="13"/>
      <c r="F121" s="15"/>
      <c r="G121" s="15" t="s">
        <v>25</v>
      </c>
    </row>
    <row r="122" spans="1:7" s="4" customFormat="1" ht="33.75" customHeight="1">
      <c r="A122" s="28" t="s">
        <v>166</v>
      </c>
      <c r="B122" s="24" t="s">
        <v>172</v>
      </c>
      <c r="C122" s="13">
        <v>1078.2</v>
      </c>
      <c r="D122" s="13">
        <v>303.54000000000002</v>
      </c>
      <c r="E122" s="13">
        <v>303.54000000000002</v>
      </c>
      <c r="F122" s="15">
        <f t="shared" si="4"/>
        <v>28.152476349471339</v>
      </c>
      <c r="G122" s="15">
        <f t="shared" si="6"/>
        <v>100</v>
      </c>
    </row>
    <row r="123" spans="1:7" s="4" customFormat="1" ht="33.75" customHeight="1">
      <c r="A123" s="28" t="s">
        <v>167</v>
      </c>
      <c r="B123" s="24" t="s">
        <v>171</v>
      </c>
      <c r="C123" s="13">
        <v>1078.2</v>
      </c>
      <c r="D123" s="13">
        <v>303.54000000000002</v>
      </c>
      <c r="E123" s="13">
        <v>303.54000000000002</v>
      </c>
      <c r="F123" s="15">
        <f t="shared" si="4"/>
        <v>28.152476349471339</v>
      </c>
      <c r="G123" s="15">
        <f t="shared" si="6"/>
        <v>100</v>
      </c>
    </row>
    <row r="124" spans="1:7" s="4" customFormat="1" ht="32.25" customHeight="1">
      <c r="A124" s="30" t="s">
        <v>126</v>
      </c>
      <c r="B124" s="31" t="s">
        <v>127</v>
      </c>
      <c r="C124" s="29">
        <f>SUM(C125)</f>
        <v>441.19</v>
      </c>
      <c r="D124" s="29">
        <f>SUM(D125)</f>
        <v>163.6</v>
      </c>
      <c r="E124" s="29">
        <f>SUM(E125)</f>
        <v>163.6</v>
      </c>
      <c r="F124" s="9">
        <f t="shared" ref="F124:F136" si="7">E124/C124*100</f>
        <v>37.081529499762006</v>
      </c>
      <c r="G124" s="9">
        <f t="shared" si="6"/>
        <v>100</v>
      </c>
    </row>
    <row r="125" spans="1:7" s="4" customFormat="1" ht="33" customHeight="1">
      <c r="A125" s="28" t="s">
        <v>128</v>
      </c>
      <c r="B125" s="24" t="s">
        <v>129</v>
      </c>
      <c r="C125" s="27">
        <v>441.19</v>
      </c>
      <c r="D125" s="13">
        <v>163.6</v>
      </c>
      <c r="E125" s="13">
        <v>163.6</v>
      </c>
      <c r="F125" s="15">
        <f t="shared" si="7"/>
        <v>37.081529499762006</v>
      </c>
      <c r="G125" s="15">
        <f t="shared" si="6"/>
        <v>100</v>
      </c>
    </row>
    <row r="126" spans="1:7" s="4" customFormat="1" ht="47.25" customHeight="1">
      <c r="A126" s="28" t="s">
        <v>130</v>
      </c>
      <c r="B126" s="24" t="s">
        <v>131</v>
      </c>
      <c r="C126" s="27">
        <v>441.19</v>
      </c>
      <c r="D126" s="13">
        <v>163.6</v>
      </c>
      <c r="E126" s="13">
        <v>163.6</v>
      </c>
      <c r="F126" s="15">
        <f t="shared" si="7"/>
        <v>37.081529499762006</v>
      </c>
      <c r="G126" s="15">
        <f t="shared" si="6"/>
        <v>100</v>
      </c>
    </row>
    <row r="127" spans="1:7" s="4" customFormat="1" ht="21" customHeight="1">
      <c r="A127" s="30" t="s">
        <v>206</v>
      </c>
      <c r="B127" s="31" t="s">
        <v>205</v>
      </c>
      <c r="C127" s="29">
        <f>C128</f>
        <v>322.85000000000002</v>
      </c>
      <c r="D127" s="29">
        <f>D128</f>
        <v>253.39</v>
      </c>
      <c r="E127" s="29">
        <f>E128</f>
        <v>253.39</v>
      </c>
      <c r="F127" s="9">
        <f t="shared" si="7"/>
        <v>78.485364720458406</v>
      </c>
      <c r="G127" s="9">
        <f t="shared" si="6"/>
        <v>100</v>
      </c>
    </row>
    <row r="128" spans="1:7" s="4" customFormat="1" ht="33" customHeight="1">
      <c r="A128" s="28" t="s">
        <v>204</v>
      </c>
      <c r="B128" s="24" t="s">
        <v>207</v>
      </c>
      <c r="C128" s="27">
        <v>322.85000000000002</v>
      </c>
      <c r="D128" s="13">
        <v>253.39</v>
      </c>
      <c r="E128" s="13">
        <v>253.39</v>
      </c>
      <c r="F128" s="15">
        <f t="shared" si="7"/>
        <v>78.485364720458406</v>
      </c>
      <c r="G128" s="15">
        <f t="shared" si="6"/>
        <v>100</v>
      </c>
    </row>
    <row r="129" spans="1:7" s="4" customFormat="1" ht="51.75" customHeight="1">
      <c r="A129" s="28" t="s">
        <v>208</v>
      </c>
      <c r="B129" s="24" t="s">
        <v>210</v>
      </c>
      <c r="C129" s="27">
        <v>322.85000000000002</v>
      </c>
      <c r="D129" s="13">
        <v>253.39</v>
      </c>
      <c r="E129" s="13">
        <v>253.39</v>
      </c>
      <c r="F129" s="15">
        <f t="shared" si="7"/>
        <v>78.485364720458406</v>
      </c>
      <c r="G129" s="15">
        <f t="shared" si="6"/>
        <v>100</v>
      </c>
    </row>
    <row r="130" spans="1:7" s="4" customFormat="1" ht="48.75" customHeight="1">
      <c r="A130" s="28" t="s">
        <v>209</v>
      </c>
      <c r="B130" s="24" t="s">
        <v>210</v>
      </c>
      <c r="C130" s="27">
        <v>322.85000000000002</v>
      </c>
      <c r="D130" s="13">
        <v>253.39</v>
      </c>
      <c r="E130" s="13">
        <v>253.39</v>
      </c>
      <c r="F130" s="15">
        <f>E130/C130*100</f>
        <v>78.485364720458406</v>
      </c>
      <c r="G130" s="15">
        <f>E130/D130*100</f>
        <v>100</v>
      </c>
    </row>
    <row r="131" spans="1:7" s="4" customFormat="1" ht="95.25" hidden="1" customHeight="1">
      <c r="A131" s="30" t="s">
        <v>181</v>
      </c>
      <c r="B131" s="33" t="s">
        <v>182</v>
      </c>
      <c r="C131" s="29">
        <f>SUM(C132)</f>
        <v>0</v>
      </c>
      <c r="D131" s="29">
        <f>SUM(D132)</f>
        <v>0</v>
      </c>
      <c r="E131" s="29">
        <f>SUM(E132)</f>
        <v>0</v>
      </c>
      <c r="F131" s="9"/>
      <c r="G131" s="9"/>
    </row>
    <row r="132" spans="1:7" s="4" customFormat="1" ht="48" hidden="1" customHeight="1">
      <c r="A132" s="28" t="s">
        <v>183</v>
      </c>
      <c r="B132" s="34" t="s">
        <v>184</v>
      </c>
      <c r="C132" s="27"/>
      <c r="D132" s="13"/>
      <c r="E132" s="13"/>
      <c r="F132" s="15"/>
      <c r="G132" s="15"/>
    </row>
    <row r="133" spans="1:7" s="4" customFormat="1" ht="33" hidden="1" customHeight="1">
      <c r="A133" s="28" t="s">
        <v>185</v>
      </c>
      <c r="B133" s="34" t="s">
        <v>186</v>
      </c>
      <c r="C133" s="27"/>
      <c r="D133" s="13"/>
      <c r="E133" s="13"/>
      <c r="F133" s="15"/>
      <c r="G133" s="15"/>
    </row>
    <row r="134" spans="1:7" s="4" customFormat="1" ht="48" hidden="1" customHeight="1">
      <c r="A134" s="28" t="s">
        <v>187</v>
      </c>
      <c r="B134" s="34" t="s">
        <v>188</v>
      </c>
      <c r="C134" s="27"/>
      <c r="D134" s="13"/>
      <c r="E134" s="13"/>
      <c r="F134" s="15"/>
      <c r="G134" s="15"/>
    </row>
    <row r="135" spans="1:7" s="4" customFormat="1" ht="47.25" customHeight="1">
      <c r="A135" s="10" t="s">
        <v>143</v>
      </c>
      <c r="B135" s="22" t="s">
        <v>144</v>
      </c>
      <c r="C135" s="29">
        <f>SUM(C136)</f>
        <v>-3941.69</v>
      </c>
      <c r="D135" s="29">
        <f>SUM(D136)</f>
        <v>-3941.69</v>
      </c>
      <c r="E135" s="29">
        <f>SUM(E136)</f>
        <v>-12616.31</v>
      </c>
      <c r="F135" s="9">
        <f t="shared" si="7"/>
        <v>320.07362324282218</v>
      </c>
      <c r="G135" s="9">
        <f t="shared" si="6"/>
        <v>320.07362324282218</v>
      </c>
    </row>
    <row r="136" spans="1:7" s="4" customFormat="1" ht="63.75" customHeight="1">
      <c r="A136" s="28" t="s">
        <v>189</v>
      </c>
      <c r="B136" s="34" t="s">
        <v>190</v>
      </c>
      <c r="C136" s="27">
        <v>-3941.69</v>
      </c>
      <c r="D136" s="14">
        <v>-3941.69</v>
      </c>
      <c r="E136" s="14">
        <v>-12616.31</v>
      </c>
      <c r="F136" s="15">
        <f t="shared" si="7"/>
        <v>320.07362324282218</v>
      </c>
      <c r="G136" s="15">
        <f t="shared" si="6"/>
        <v>320.07362324282218</v>
      </c>
    </row>
    <row r="137" spans="1:7" ht="19.2" customHeight="1">
      <c r="A137" s="3"/>
      <c r="B137" s="17" t="s">
        <v>58</v>
      </c>
      <c r="C137" s="18">
        <f>SUM(C69+C14)</f>
        <v>1191111.54</v>
      </c>
      <c r="D137" s="18">
        <f>SUM(D69+D14)</f>
        <v>274662.87</v>
      </c>
      <c r="E137" s="18">
        <f>SUM(E69+E14)</f>
        <v>268769.39</v>
      </c>
      <c r="F137" s="9">
        <f t="shared" si="4"/>
        <v>22.56458618476654</v>
      </c>
      <c r="G137" s="9">
        <f t="shared" si="6"/>
        <v>97.854285874170046</v>
      </c>
    </row>
    <row r="138" spans="1:7" ht="18" hidden="1">
      <c r="A138" s="1" t="s">
        <v>18</v>
      </c>
      <c r="B138" s="1"/>
      <c r="C138" s="1"/>
      <c r="D138" s="1"/>
      <c r="E138" s="1"/>
      <c r="F138" s="1"/>
      <c r="G138" s="9" t="e">
        <f t="shared" si="6"/>
        <v>#DIV/0!</v>
      </c>
    </row>
    <row r="139" spans="1:7" ht="34.5" customHeight="1">
      <c r="A139" s="1"/>
      <c r="B139" s="1"/>
      <c r="C139" s="1"/>
      <c r="D139" s="1"/>
      <c r="E139" s="1"/>
      <c r="F139" s="1"/>
    </row>
  </sheetData>
  <mergeCells count="4">
    <mergeCell ref="A8:F8"/>
    <mergeCell ref="A10:F10"/>
    <mergeCell ref="C2:F6"/>
    <mergeCell ref="A9:F9"/>
  </mergeCells>
  <phoneticPr fontId="0" type="noConversion"/>
  <pageMargins left="0.48" right="0.23" top="0.42" bottom="0.32" header="0.24" footer="0.23"/>
  <pageSetup paperSize="9" scale="68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 год</vt:lpstr>
      <vt:lpstr>'2013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Berejhnaya</cp:lastModifiedBy>
  <cp:lastPrinted>2015-04-16T06:58:12Z</cp:lastPrinted>
  <dcterms:created xsi:type="dcterms:W3CDTF">1996-10-08T23:32:33Z</dcterms:created>
  <dcterms:modified xsi:type="dcterms:W3CDTF">2015-04-24T07:35:53Z</dcterms:modified>
</cp:coreProperties>
</file>