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352\ОБЩАЯ 2024\ОТКРЫТЫЕ ДАННЫЕ\Проект решения на 2025-2027\"/>
    </mc:Choice>
  </mc:AlternateContent>
  <xr:revisionPtr revIDLastSave="0" documentId="13_ncr:1_{A3DADDDE-524C-419D-B92B-AE05181D2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xlnm._FilterDatabase" localSheetId="0" hidden="1">Лист2!$A$4:$XFA$53</definedName>
  </definedNames>
  <calcPr calcId="181029"/>
</workbook>
</file>

<file path=xl/calcChain.xml><?xml version="1.0" encoding="utf-8"?>
<calcChain xmlns="http://schemas.openxmlformats.org/spreadsheetml/2006/main">
  <c r="K47" i="2" l="1"/>
  <c r="J47" i="2"/>
  <c r="I47" i="2"/>
  <c r="H47" i="2"/>
  <c r="K6" i="2"/>
  <c r="J6" i="2"/>
  <c r="I6" i="2"/>
  <c r="H6" i="2"/>
  <c r="D49" i="2" l="1"/>
  <c r="E49" i="2"/>
  <c r="F49" i="2"/>
  <c r="G49" i="2"/>
  <c r="H49" i="2"/>
  <c r="I49" i="2"/>
  <c r="J49" i="2"/>
  <c r="K49" i="2"/>
  <c r="C49" i="2"/>
  <c r="K15" i="2"/>
  <c r="K14" i="2" s="1"/>
  <c r="J15" i="2"/>
  <c r="J14" i="2" s="1"/>
  <c r="H15" i="2"/>
  <c r="H14" i="2" s="1"/>
  <c r="D14" i="2"/>
  <c r="E14" i="2"/>
  <c r="F14" i="2"/>
  <c r="G14" i="2"/>
  <c r="C14" i="2"/>
  <c r="C16" i="2"/>
  <c r="J21" i="2" l="1"/>
  <c r="I7" i="2"/>
  <c r="I8" i="2"/>
  <c r="I9" i="2"/>
  <c r="I10" i="2"/>
  <c r="I13" i="2"/>
  <c r="H7" i="2"/>
  <c r="H8" i="2"/>
  <c r="H9" i="2"/>
  <c r="H10" i="2"/>
  <c r="H11" i="2"/>
  <c r="H12" i="2"/>
  <c r="H13" i="2"/>
  <c r="K18" i="2"/>
  <c r="I18" i="2"/>
  <c r="I34" i="2"/>
  <c r="I27" i="2"/>
  <c r="J18" i="2"/>
  <c r="H18" i="2"/>
  <c r="D16" i="2"/>
  <c r="E16" i="2"/>
  <c r="F16" i="2"/>
  <c r="G16" i="2"/>
  <c r="H17" i="2"/>
  <c r="H20" i="2"/>
  <c r="H21" i="2"/>
  <c r="H22" i="2"/>
  <c r="H23" i="2"/>
  <c r="H25" i="2"/>
  <c r="H26" i="2"/>
  <c r="H27" i="2"/>
  <c r="H28" i="2"/>
  <c r="H30" i="2"/>
  <c r="H32" i="2"/>
  <c r="H33" i="2"/>
  <c r="H34" i="2"/>
  <c r="H35" i="2"/>
  <c r="H36" i="2"/>
  <c r="H37" i="2"/>
  <c r="H39" i="2"/>
  <c r="H40" i="2"/>
  <c r="H42" i="2"/>
  <c r="H43" i="2"/>
  <c r="H44" i="2"/>
  <c r="H46" i="2"/>
  <c r="H48" i="2"/>
  <c r="D45" i="2"/>
  <c r="E45" i="2"/>
  <c r="F45" i="2"/>
  <c r="G45" i="2"/>
  <c r="D41" i="2"/>
  <c r="E41" i="2"/>
  <c r="F41" i="2"/>
  <c r="G41" i="2"/>
  <c r="D38" i="2"/>
  <c r="E38" i="2"/>
  <c r="F38" i="2"/>
  <c r="G38" i="2"/>
  <c r="D31" i="2"/>
  <c r="E31" i="2"/>
  <c r="F31" i="2"/>
  <c r="G31" i="2"/>
  <c r="D29" i="2"/>
  <c r="E29" i="2"/>
  <c r="F29" i="2"/>
  <c r="G29" i="2"/>
  <c r="D24" i="2"/>
  <c r="E24" i="2"/>
  <c r="F24" i="2"/>
  <c r="G24" i="2"/>
  <c r="D19" i="2"/>
  <c r="E19" i="2"/>
  <c r="F19" i="2"/>
  <c r="G19" i="2"/>
  <c r="C45" i="2"/>
  <c r="C41" i="2"/>
  <c r="C38" i="2"/>
  <c r="C31" i="2"/>
  <c r="C29" i="2"/>
  <c r="C24" i="2"/>
  <c r="C19" i="2"/>
  <c r="E5" i="2"/>
  <c r="F5" i="2"/>
  <c r="G5" i="2"/>
  <c r="C5" i="2"/>
  <c r="K22" i="2"/>
  <c r="K23" i="2"/>
  <c r="K25" i="2"/>
  <c r="K26" i="2"/>
  <c r="K27" i="2"/>
  <c r="K28" i="2"/>
  <c r="K30" i="2"/>
  <c r="K32" i="2"/>
  <c r="K33" i="2"/>
  <c r="K34" i="2"/>
  <c r="K35" i="2"/>
  <c r="K36" i="2"/>
  <c r="K37" i="2"/>
  <c r="K39" i="2"/>
  <c r="K40" i="2"/>
  <c r="K42" i="2"/>
  <c r="K43" i="2"/>
  <c r="K44" i="2"/>
  <c r="K46" i="2"/>
  <c r="K48" i="2"/>
  <c r="J22" i="2"/>
  <c r="J23" i="2"/>
  <c r="J25" i="2"/>
  <c r="J26" i="2"/>
  <c r="J27" i="2"/>
  <c r="J28" i="2"/>
  <c r="J30" i="2"/>
  <c r="J32" i="2"/>
  <c r="J33" i="2"/>
  <c r="J34" i="2"/>
  <c r="J35" i="2"/>
  <c r="J36" i="2"/>
  <c r="J37" i="2"/>
  <c r="J39" i="2"/>
  <c r="J40" i="2"/>
  <c r="J42" i="2"/>
  <c r="J43" i="2"/>
  <c r="J44" i="2"/>
  <c r="J46" i="2"/>
  <c r="J48" i="2"/>
  <c r="I22" i="2"/>
  <c r="I23" i="2"/>
  <c r="I25" i="2"/>
  <c r="I26" i="2"/>
  <c r="I28" i="2"/>
  <c r="I32" i="2"/>
  <c r="I33" i="2"/>
  <c r="I35" i="2"/>
  <c r="I36" i="2"/>
  <c r="I37" i="2"/>
  <c r="I39" i="2"/>
  <c r="I40" i="2"/>
  <c r="I42" i="2"/>
  <c r="I43" i="2"/>
  <c r="I44" i="2"/>
  <c r="I46" i="2"/>
  <c r="I48" i="2"/>
  <c r="K7" i="2"/>
  <c r="K8" i="2"/>
  <c r="K9" i="2"/>
  <c r="K10" i="2"/>
  <c r="K13" i="2"/>
  <c r="K17" i="2"/>
  <c r="K20" i="2"/>
  <c r="J7" i="2"/>
  <c r="J8" i="2"/>
  <c r="J9" i="2"/>
  <c r="J10" i="2"/>
  <c r="J11" i="2"/>
  <c r="J13" i="2"/>
  <c r="J17" i="2"/>
  <c r="J20" i="2"/>
  <c r="I20" i="2"/>
  <c r="E51" i="2" l="1"/>
  <c r="E53" i="2" s="1"/>
  <c r="C51" i="2"/>
  <c r="C53" i="2" s="1"/>
  <c r="G51" i="2"/>
  <c r="G53" i="2" s="1"/>
  <c r="F51" i="2"/>
  <c r="F53" i="2" s="1"/>
  <c r="J12" i="2"/>
  <c r="D5" i="2"/>
  <c r="D51" i="2" s="1"/>
  <c r="K16" i="2"/>
  <c r="H16" i="2"/>
  <c r="J24" i="2"/>
  <c r="K29" i="2"/>
  <c r="K24" i="2"/>
  <c r="H45" i="2"/>
  <c r="J38" i="2"/>
  <c r="H31" i="2"/>
  <c r="H29" i="2"/>
  <c r="J16" i="2"/>
  <c r="I16" i="2"/>
  <c r="J45" i="2"/>
  <c r="J41" i="2"/>
  <c r="H41" i="2"/>
  <c r="H38" i="2"/>
  <c r="H24" i="2"/>
  <c r="H19" i="2"/>
  <c r="H5" i="2"/>
  <c r="K38" i="2"/>
  <c r="K31" i="2"/>
  <c r="K19" i="2"/>
  <c r="I45" i="2"/>
  <c r="K45" i="2"/>
  <c r="K41" i="2"/>
  <c r="J31" i="2"/>
  <c r="J29" i="2"/>
  <c r="J19" i="2"/>
  <c r="I5" i="2"/>
  <c r="I41" i="2"/>
  <c r="I38" i="2"/>
  <c r="I31" i="2"/>
  <c r="I24" i="2"/>
  <c r="I19" i="2"/>
  <c r="I51" i="2" l="1"/>
  <c r="H51" i="2"/>
  <c r="H53" i="2" s="1"/>
  <c r="K5" i="2"/>
  <c r="D53" i="2"/>
  <c r="K53" i="2" s="1"/>
  <c r="J5" i="2"/>
  <c r="J51" i="2" s="1"/>
  <c r="I53" i="2"/>
  <c r="J53" i="2" l="1"/>
</calcChain>
</file>

<file path=xl/sharedStrings.xml><?xml version="1.0" encoding="utf-8"?>
<sst xmlns="http://schemas.openxmlformats.org/spreadsheetml/2006/main" count="68" uniqueCount="66">
  <si>
    <t>(+/-)</t>
  </si>
  <si>
    <t>%</t>
  </si>
  <si>
    <t xml:space="preserve">Наименование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</si>
  <si>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</si>
  <si>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</si>
  <si>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</si>
  <si>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</si>
  <si>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</si>
  <si>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</si>
  <si>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</si>
  <si>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</si>
  <si>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</si>
  <si>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</si>
  <si>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</si>
  <si>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</si>
  <si>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</si>
  <si>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</si>
  <si>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</si>
  <si>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</si>
  <si>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</si>
  <si>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</si>
  <si>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</si>
  <si>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</si>
  <si>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</si>
  <si>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</si>
  <si>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</si>
  <si>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</si>
  <si>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</si>
  <si>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</si>
  <si>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</si>
  <si>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</si>
  <si>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</si>
  <si>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</si>
  <si>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</si>
  <si>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</si>
  <si>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</si>
  <si>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</si>
  <si>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</si>
  <si>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</si>
  <si>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</si>
  <si>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</si>
  <si>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</si>
  <si>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Итого</t>
  </si>
  <si>
    <t>Код</t>
  </si>
  <si>
    <t>Условно утвержденные расходы</t>
  </si>
  <si>
    <t>Всего:</t>
  </si>
  <si>
    <t>Защита населения и территории от чрезвычайных ситуаций природного и техногенного характера, пожарная безопасность</t>
  </si>
  <si>
    <t>тыс.руб.</t>
  </si>
  <si>
    <t>Другие вопросы в области национальной безопасности и правоохранительной деятельности</t>
  </si>
  <si>
    <t>2025 год</t>
  </si>
  <si>
    <t>2026 год</t>
  </si>
  <si>
    <t>НАЦИОНАЛЬНАЯ ОБОРОНА</t>
  </si>
  <si>
    <t>Мобилизационная и вневойсковая подготовка</t>
  </si>
  <si>
    <t>0200</t>
  </si>
  <si>
    <t>0203</t>
  </si>
  <si>
    <t>1300</t>
  </si>
  <si>
    <t>1301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</si>
  <si>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</si>
  <si>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</si>
  <si>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Отчет 2023 год</t>
  </si>
  <si>
    <t>Оценка 
2024 год</t>
  </si>
  <si>
    <t>2027 год</t>
  </si>
  <si>
    <t xml:space="preserve">Отклонение 2025 год к 2023 году </t>
  </si>
  <si>
    <t xml:space="preserve">Отклонение 2025 год к 2024 году </t>
  </si>
  <si>
    <t>Спорт высших достижений</t>
  </si>
  <si>
    <t>Расходы бюджета Георгиевского муниципального округа Ставропольского края по разделам и подразделам на 2025 год и плановый период 2026 и 2027 годов в сравнении с ожидаемым исполнением за 2024 год (оценка текущего финансового года) и отчетом за 2023 год (отчетный финансовый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</si>
</sst>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\ _₽_-;\-* #,##0.00\ _₽_-;_-* &quot;-&quot;??\ _₽_-;_-@_-"/>
    <numFmt numFmtId="166" formatCode="0000"/>
    <numFmt numFmtId="167" formatCode="#,##0.00_ ;[Red]\-#,##0.00\ "/>
    <numFmt numFmtId="168" formatCode="000;[Red]\-000;&quot;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7" fillId="0" borderId="0"/>
  </cellStyleXfs>
  <cellXfs count="51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4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4" fontId="2" fillId="2" borderId="1" xfId="7" applyNumberFormat="1" applyFont="1" applyFill="1" applyBorder="1" applyProtection="1">
      <protection hidden="1"/>
    </xf>
    <xf numFmtId="4" fontId="2" fillId="0" borderId="1" xfId="1" applyNumberFormat="1" applyBorder="1" applyProtection="1">
      <protection hidden="1"/>
    </xf>
    <xf numFmtId="4" fontId="2" fillId="2" borderId="1" xfId="1" applyNumberFormat="1" applyFill="1" applyBorder="1" applyProtection="1">
      <protection hidden="1"/>
    </xf>
    <xf numFmtId="0" fontId="2" fillId="0" borderId="1" xfId="0" applyFon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top"/>
    </xf>
    <xf numFmtId="0" fontId="2" fillId="2" borderId="1" xfId="4" applyFill="1" applyBorder="1" applyAlignment="1" applyProtection="1">
      <alignment horizontal="justify" vertical="top" wrapText="1"/>
      <protection hidden="1"/>
    </xf>
    <xf numFmtId="167" fontId="2" fillId="2" borderId="1" xfId="5" applyNumberFormat="1" applyFont="1" applyFill="1" applyBorder="1" applyAlignment="1">
      <alignment horizontal="right" vertical="top"/>
    </xf>
    <xf numFmtId="4" fontId="2" fillId="2" borderId="1" xfId="5" applyNumberFormat="1" applyFont="1" applyFill="1" applyBorder="1" applyAlignment="1">
      <alignment horizontal="right" vertical="top"/>
    </xf>
    <xf numFmtId="4" fontId="2" fillId="2" borderId="1" xfId="4" applyNumberFormat="1" applyFill="1" applyBorder="1" applyAlignment="1" applyProtection="1">
      <alignment horizontal="right" vertical="top"/>
      <protection hidden="1"/>
    </xf>
    <xf numFmtId="167" fontId="2" fillId="2" borderId="1" xfId="4" applyNumberFormat="1" applyFill="1" applyBorder="1" applyAlignment="1" applyProtection="1">
      <alignment horizontal="right" vertical="top"/>
      <protection hidden="1"/>
    </xf>
    <xf numFmtId="166" fontId="2" fillId="0" borderId="1" xfId="0" applyNumberFormat="1" applyFont="1" applyBorder="1" applyAlignment="1">
      <alignment horizontal="center" vertical="top"/>
    </xf>
    <xf numFmtId="0" fontId="2" fillId="0" borderId="1" xfId="4" applyBorder="1" applyAlignment="1" applyProtection="1">
      <alignment horizontal="justify" vertical="top" wrapText="1"/>
      <protection hidden="1"/>
    </xf>
    <xf numFmtId="4" fontId="2" fillId="3" borderId="1" xfId="0" applyNumberFormat="1" applyFont="1" applyFill="1" applyBorder="1"/>
    <xf numFmtId="4" fontId="8" fillId="0" borderId="1" xfId="0" applyNumberFormat="1" applyFont="1" applyBorder="1"/>
    <xf numFmtId="4" fontId="2" fillId="0" borderId="1" xfId="4" applyNumberFormat="1" applyBorder="1" applyAlignment="1" applyProtection="1">
      <alignment horizontal="right" vertical="top"/>
      <protection hidden="1"/>
    </xf>
    <xf numFmtId="167" fontId="2" fillId="0" borderId="1" xfId="4" applyNumberFormat="1" applyBorder="1" applyAlignment="1" applyProtection="1">
      <alignment horizontal="right" vertical="top"/>
      <protection hidden="1"/>
    </xf>
    <xf numFmtId="4" fontId="2" fillId="3" borderId="1" xfId="4" applyNumberFormat="1" applyFill="1" applyBorder="1" applyAlignment="1" applyProtection="1">
      <alignment horizontal="right" vertical="top"/>
      <protection hidden="1"/>
    </xf>
    <xf numFmtId="167" fontId="2" fillId="3" borderId="1" xfId="4" applyNumberFormat="1" applyFill="1" applyBorder="1" applyAlignment="1" applyProtection="1">
      <alignment horizontal="right" vertical="top"/>
      <protection hidden="1"/>
    </xf>
    <xf numFmtId="49" fontId="2" fillId="0" borderId="1" xfId="7" applyNumberFormat="1" applyFont="1" applyBorder="1" applyAlignment="1" applyProtection="1">
      <alignment horizontal="center"/>
      <protection hidden="1"/>
    </xf>
    <xf numFmtId="168" fontId="2" fillId="0" borderId="1" xfId="1" applyNumberFormat="1" applyBorder="1" applyAlignment="1" applyProtection="1">
      <alignment wrapText="1"/>
      <protection hidden="1"/>
    </xf>
    <xf numFmtId="4" fontId="2" fillId="2" borderId="1" xfId="5" applyNumberFormat="1" applyFont="1" applyFill="1" applyBorder="1" applyAlignment="1">
      <alignment vertical="top"/>
    </xf>
    <xf numFmtId="0" fontId="2" fillId="3" borderId="1" xfId="4" applyFill="1" applyBorder="1" applyAlignment="1" applyProtection="1">
      <alignment horizontal="justify" vertical="top" wrapText="1"/>
      <protection hidden="1"/>
    </xf>
    <xf numFmtId="49" fontId="2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49" fontId="2" fillId="2" borderId="1" xfId="7" applyNumberFormat="1" applyFont="1" applyFill="1" applyBorder="1" applyAlignment="1" applyProtection="1">
      <alignment horizontal="center"/>
      <protection hidden="1"/>
    </xf>
    <xf numFmtId="168" fontId="2" fillId="2" borderId="1" xfId="1" applyNumberFormat="1" applyFill="1" applyBorder="1" applyAlignment="1" applyProtection="1">
      <alignment wrapText="1"/>
      <protection hidden="1"/>
    </xf>
    <xf numFmtId="0" fontId="2" fillId="2" borderId="1" xfId="4" applyFill="1" applyBorder="1" applyAlignment="1" applyProtection="1">
      <alignment horizontal="justify"/>
      <protection hidden="1"/>
    </xf>
    <xf numFmtId="167" fontId="2" fillId="2" borderId="1" xfId="4" applyNumberFormat="1" applyFill="1" applyBorder="1" applyAlignment="1" applyProtection="1">
      <alignment horizontal="right"/>
      <protection hidden="1"/>
    </xf>
    <xf numFmtId="4" fontId="2" fillId="2" borderId="1" xfId="4" applyNumberFormat="1" applyFill="1" applyBorder="1" applyAlignment="1" applyProtection="1">
      <alignment horizontal="right"/>
      <protection hidden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center" vertical="center"/>
    </xf>
    <xf numFmtId="4" fontId="2" fillId="0" borderId="1" xfId="0" applyNumberFormat="1" applyFont="1" applyBorder="1"/>
    <xf numFmtId="4" fontId="2" fillId="0" borderId="1" xfId="4" applyNumberFormat="1" applyBorder="1" applyAlignment="1" applyProtection="1">
      <alignment horizontal="justify" vertical="top" wrapText="1"/>
      <protection hidden="1"/>
    </xf>
    <xf numFmtId="4" fontId="2" fillId="3" borderId="1" xfId="4" applyNumberFormat="1" applyFill="1" applyBorder="1" applyAlignment="1" applyProtection="1">
      <alignment horizontal="justify" vertical="top" wrapText="1"/>
      <protection hidden="1"/>
    </xf>
  </cellXfs>
  <cellStyles count="8">
    <cellStyle name="Обычный" xfId="0" builtinId="0"/>
    <cellStyle name="Обычный 2" xfId="1" xr:uid="{00000000-0005-0000-0000-000001000000}"/>
    <cellStyle name="Обычный 3" xfId="7" xr:uid="{00000000-0005-0000-0000-000002000000}"/>
    <cellStyle name="Обычный 4" xfId="6" xr:uid="{00000000-0005-0000-0000-000003000000}"/>
    <cellStyle name="Обычный_tmp" xfId="4" xr:uid="{00000000-0005-0000-0000-000004000000}"/>
    <cellStyle name="Финансовый" xfId="5" builtinId="3"/>
    <cellStyle name="Финансовый 2" xfId="2" xr:uid="{00000000-0005-0000-0000-000006000000}"/>
    <cellStyle name="Финансовый 3" xfId="3" xr:uid="{00000000-0005-0000-0000-00000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zoomScaleNormal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N15" sqref="N15"/>
    </sheetView>
  </sheetViews>
  <sheetFormatPr defaultColWidth="9.140625" defaultRowHeight="15" x14ac:dyDescent="0.25"/>
  <cols>
    <col min="1" max="1" width="6.140625" style="5" customWidth="1"/>
    <col min="2" max="2" width="56" style="2" customWidth="1"/>
    <col min="3" max="3" width="16.85546875" style="2" customWidth="1"/>
    <col min="4" max="4" width="16.42578125" style="2" customWidth="1"/>
    <col min="5" max="6" width="16.28515625" style="2" customWidth="1"/>
    <col min="7" max="7" width="15.85546875" style="2" customWidth="1"/>
    <col min="8" max="8" width="17.7109375" style="2" customWidth="1"/>
    <col min="9" max="9" width="15.28515625" style="2" customWidth="1"/>
    <col min="10" max="10" width="16.28515625" style="2" customWidth="1"/>
    <col min="11" max="11" width="17.85546875" style="2" customWidth="1"/>
    <col min="12" max="16384" width="9.140625" style="2"/>
  </cols>
  <sheetData>
    <row r="1" spans="1:12" ht="42" customHeight="1" x14ac:dyDescent="0.25">
      <c r="A1" s="1"/>
      <c r="B1" s="44" t="s">
        <v>65</v>
      </c>
      <c r="C1" s="44"/>
      <c r="D1" s="44"/>
      <c r="E1" s="44"/>
      <c r="F1" s="44"/>
      <c r="G1" s="44"/>
      <c r="H1" s="44"/>
      <c r="I1" s="44"/>
      <c r="J1" s="44"/>
      <c r="K1" s="44"/>
    </row>
    <row r="2" spans="1:12" s="4" customFormat="1" ht="15.75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6" t="s">
        <v>47</v>
      </c>
      <c r="L2" s="7"/>
    </row>
    <row r="3" spans="1:12" s="36" customFormat="1" ht="33.75" customHeight="1" x14ac:dyDescent="0.2">
      <c r="A3" s="43" t="s">
        <v>43</v>
      </c>
      <c r="B3" s="43" t="s">
        <v>2</v>
      </c>
      <c r="C3" s="46" t="s">
        <v>59</v>
      </c>
      <c r="D3" s="46" t="s">
        <v>60</v>
      </c>
      <c r="E3" s="47" t="s">
        <v>49</v>
      </c>
      <c r="F3" s="47" t="s">
        <v>50</v>
      </c>
      <c r="G3" s="47" t="s">
        <v>61</v>
      </c>
      <c r="H3" s="45" t="s">
        <v>62</v>
      </c>
      <c r="I3" s="45"/>
      <c r="J3" s="45" t="s">
        <v>63</v>
      </c>
      <c r="K3" s="45"/>
    </row>
    <row r="4" spans="1:12" s="36" customFormat="1" ht="20.25" customHeight="1" x14ac:dyDescent="0.2">
      <c r="A4" s="43"/>
      <c r="B4" s="43"/>
      <c r="C4" s="46"/>
      <c r="D4" s="46"/>
      <c r="E4" s="47"/>
      <c r="F4" s="47"/>
      <c r="G4" s="47"/>
      <c r="H4" s="11" t="s">
        <v>0</v>
      </c>
      <c r="I4" s="11" t="s">
        <v>1</v>
      </c>
      <c r="J4" s="11" t="s">
        <v>0</v>
      </c>
      <c r="K4" s="11" t="s">
        <v>1</v>
      </c>
    </row>
    <row r="5" spans="1:12" s="36" customFormat="1" ht="12.75" x14ac:dyDescent="0.2">
      <c r="A5" s="12">
        <v>100</v>
      </c>
      <c r="B5" s="13" t="s">
        <v>3</v>
      </c>
      <c r="C5" s="14">
        <f t="shared" ref="C5:H5" si="0">SUM(C6:C13)</f>
        <v>316314.73652999999</v>
      </c>
      <c r="D5" s="14">
        <f t="shared" si="0"/>
        <v>376821.09069999994</v>
      </c>
      <c r="E5" s="14">
        <f t="shared" si="0"/>
        <v>493103.75031999999</v>
      </c>
      <c r="F5" s="14">
        <f t="shared" si="0"/>
        <v>386595.93896</v>
      </c>
      <c r="G5" s="14">
        <f t="shared" si="0"/>
        <v>400259.88971999998</v>
      </c>
      <c r="H5" s="15">
        <f t="shared" si="0"/>
        <v>176789.01379000003</v>
      </c>
      <c r="I5" s="16">
        <f>E5/C5*100</f>
        <v>155.89022368334486</v>
      </c>
      <c r="J5" s="16">
        <f>E5-D5</f>
        <v>116282.65962000005</v>
      </c>
      <c r="K5" s="17">
        <f>E5/D5*100</f>
        <v>130.85885118690891</v>
      </c>
    </row>
    <row r="6" spans="1:12" s="36" customFormat="1" ht="25.5" x14ac:dyDescent="0.2">
      <c r="A6" s="18">
        <v>102</v>
      </c>
      <c r="B6" s="19" t="s">
        <v>4</v>
      </c>
      <c r="C6" s="48">
        <v>2464.3071099999997</v>
      </c>
      <c r="D6" s="48">
        <v>3460.7163999999998</v>
      </c>
      <c r="E6" s="48">
        <v>2894.5065199999999</v>
      </c>
      <c r="F6" s="48">
        <v>2894.5065199999999</v>
      </c>
      <c r="G6" s="48">
        <v>2894.5065199999999</v>
      </c>
      <c r="H6" s="22">
        <f>E6-C6</f>
        <v>430.19941000000017</v>
      </c>
      <c r="I6" s="22">
        <f>E6/C6*100</f>
        <v>117.45721579320528</v>
      </c>
      <c r="J6" s="22">
        <f>E6-D6</f>
        <v>-566.20987999999988</v>
      </c>
      <c r="K6" s="23">
        <f>E6/D6*100</f>
        <v>83.638940191689798</v>
      </c>
    </row>
    <row r="7" spans="1:12" s="36" customFormat="1" ht="38.25" x14ac:dyDescent="0.2">
      <c r="A7" s="18">
        <v>103</v>
      </c>
      <c r="B7" s="19" t="s">
        <v>5</v>
      </c>
      <c r="C7" s="48">
        <v>7392.5679299999993</v>
      </c>
      <c r="D7" s="48">
        <v>7658.2087999999994</v>
      </c>
      <c r="E7" s="48">
        <v>7770.1730900000002</v>
      </c>
      <c r="F7" s="48">
        <v>7770.1730900000002</v>
      </c>
      <c r="G7" s="48">
        <v>7770.1730900000002</v>
      </c>
      <c r="H7" s="22">
        <f t="shared" ref="H7:H47" si="1">E7-C7</f>
        <v>377.60516000000098</v>
      </c>
      <c r="I7" s="22">
        <f t="shared" ref="I7:I48" si="2">E7/C7*100</f>
        <v>105.1079024714488</v>
      </c>
      <c r="J7" s="22">
        <f t="shared" ref="J7:J48" si="3">E7-D7</f>
        <v>111.9642900000008</v>
      </c>
      <c r="K7" s="23">
        <f t="shared" ref="K7:K48" si="4">E7/D7*100</f>
        <v>101.46201667940944</v>
      </c>
    </row>
    <row r="8" spans="1:12" s="36" customFormat="1" ht="38.25" x14ac:dyDescent="0.2">
      <c r="A8" s="18">
        <v>104</v>
      </c>
      <c r="B8" s="19" t="s">
        <v>6</v>
      </c>
      <c r="C8" s="48">
        <v>91099.750469999999</v>
      </c>
      <c r="D8" s="48">
        <v>93813.599599999987</v>
      </c>
      <c r="E8" s="48">
        <v>96234.047359999997</v>
      </c>
      <c r="F8" s="48">
        <v>96231.911400000012</v>
      </c>
      <c r="G8" s="48">
        <v>96230.224359999993</v>
      </c>
      <c r="H8" s="22">
        <f t="shared" si="1"/>
        <v>5134.2968899999978</v>
      </c>
      <c r="I8" s="22">
        <f t="shared" si="2"/>
        <v>105.63590664465185</v>
      </c>
      <c r="J8" s="22">
        <f t="shared" si="3"/>
        <v>2420.44776000001</v>
      </c>
      <c r="K8" s="23">
        <f t="shared" si="4"/>
        <v>102.58006064186883</v>
      </c>
    </row>
    <row r="9" spans="1:12" s="36" customFormat="1" ht="18.75" customHeight="1" x14ac:dyDescent="0.2">
      <c r="A9" s="18">
        <v>105</v>
      </c>
      <c r="B9" s="19" t="s">
        <v>7</v>
      </c>
      <c r="C9" s="48">
        <v>4.2173999999999996</v>
      </c>
      <c r="D9" s="48">
        <v>15.533100000000001</v>
      </c>
      <c r="E9" s="48">
        <v>15.8058</v>
      </c>
      <c r="F9" s="48">
        <v>207.40799999999999</v>
      </c>
      <c r="G9" s="48">
        <v>15.1281</v>
      </c>
      <c r="H9" s="22">
        <f t="shared" si="1"/>
        <v>11.5884</v>
      </c>
      <c r="I9" s="22">
        <f t="shared" si="2"/>
        <v>374.77592829705509</v>
      </c>
      <c r="J9" s="22">
        <f t="shared" si="3"/>
        <v>0.27269999999999861</v>
      </c>
      <c r="K9" s="23">
        <f t="shared" si="4"/>
        <v>101.75560577090212</v>
      </c>
    </row>
    <row r="10" spans="1:12" s="36" customFormat="1" ht="38.25" x14ac:dyDescent="0.2">
      <c r="A10" s="18">
        <v>106</v>
      </c>
      <c r="B10" s="19" t="s">
        <v>8</v>
      </c>
      <c r="C10" s="48">
        <v>23672.63853</v>
      </c>
      <c r="D10" s="48">
        <v>24882.674600000002</v>
      </c>
      <c r="E10" s="48">
        <v>24787.16201</v>
      </c>
      <c r="F10" s="48">
        <v>24787.31165</v>
      </c>
      <c r="G10" s="48">
        <v>24787.461289999999</v>
      </c>
      <c r="H10" s="22">
        <f t="shared" si="1"/>
        <v>1114.5234799999998</v>
      </c>
      <c r="I10" s="22">
        <f t="shared" si="2"/>
        <v>104.70806614390524</v>
      </c>
      <c r="J10" s="22">
        <f t="shared" si="3"/>
        <v>-95.512590000002092</v>
      </c>
      <c r="K10" s="23">
        <f t="shared" si="4"/>
        <v>99.616148217442827</v>
      </c>
    </row>
    <row r="11" spans="1:12" s="36" customFormat="1" ht="12.75" x14ac:dyDescent="0.2">
      <c r="A11" s="18">
        <v>107</v>
      </c>
      <c r="B11" s="19" t="s">
        <v>9</v>
      </c>
      <c r="C11" s="48">
        <v>0</v>
      </c>
      <c r="D11" s="48">
        <v>0</v>
      </c>
      <c r="E11" s="48">
        <v>0</v>
      </c>
      <c r="F11" s="48">
        <v>0</v>
      </c>
      <c r="G11" s="48">
        <v>13501.37</v>
      </c>
      <c r="H11" s="22">
        <f t="shared" si="1"/>
        <v>0</v>
      </c>
      <c r="I11" s="22">
        <v>0</v>
      </c>
      <c r="J11" s="22">
        <f t="shared" si="3"/>
        <v>0</v>
      </c>
      <c r="K11" s="23">
        <v>0</v>
      </c>
    </row>
    <row r="12" spans="1:12" s="36" customFormat="1" ht="12.75" x14ac:dyDescent="0.2">
      <c r="A12" s="18">
        <v>111</v>
      </c>
      <c r="B12" s="19" t="s">
        <v>10</v>
      </c>
      <c r="C12" s="48">
        <v>0</v>
      </c>
      <c r="D12" s="48">
        <v>0</v>
      </c>
      <c r="E12" s="48">
        <v>5000</v>
      </c>
      <c r="F12" s="48">
        <v>8902.4694</v>
      </c>
      <c r="G12" s="48">
        <v>9258.5681800000002</v>
      </c>
      <c r="H12" s="22">
        <f t="shared" si="1"/>
        <v>5000</v>
      </c>
      <c r="I12" s="22"/>
      <c r="J12" s="24">
        <f t="shared" si="3"/>
        <v>5000</v>
      </c>
      <c r="K12" s="25">
        <v>0</v>
      </c>
    </row>
    <row r="13" spans="1:12" s="36" customFormat="1" ht="12.75" x14ac:dyDescent="0.2">
      <c r="A13" s="18">
        <v>113</v>
      </c>
      <c r="B13" s="19" t="s">
        <v>11</v>
      </c>
      <c r="C13" s="48">
        <v>191681.25508999999</v>
      </c>
      <c r="D13" s="48">
        <v>246990.35819999999</v>
      </c>
      <c r="E13" s="48">
        <v>356402.05554000003</v>
      </c>
      <c r="F13" s="48">
        <v>245802.15890000001</v>
      </c>
      <c r="G13" s="48">
        <v>245802.45818000002</v>
      </c>
      <c r="H13" s="22">
        <f t="shared" si="1"/>
        <v>164720.80045000004</v>
      </c>
      <c r="I13" s="22">
        <f t="shared" si="2"/>
        <v>185.9347463958637</v>
      </c>
      <c r="J13" s="24">
        <f t="shared" si="3"/>
        <v>109411.69734000004</v>
      </c>
      <c r="K13" s="25">
        <f t="shared" si="4"/>
        <v>144.29796293967237</v>
      </c>
    </row>
    <row r="14" spans="1:12" s="36" customFormat="1" ht="12.75" x14ac:dyDescent="0.2">
      <c r="A14" s="37" t="s">
        <v>53</v>
      </c>
      <c r="B14" s="38" t="s">
        <v>51</v>
      </c>
      <c r="C14" s="8">
        <f>SUM(C15)</f>
        <v>0</v>
      </c>
      <c r="D14" s="8">
        <f t="shared" ref="D14:K14" si="5">SUM(D15)</f>
        <v>5352.29</v>
      </c>
      <c r="E14" s="8">
        <f t="shared" si="5"/>
        <v>6423.0809900000004</v>
      </c>
      <c r="F14" s="8">
        <f t="shared" si="5"/>
        <v>7026.5388400000002</v>
      </c>
      <c r="G14" s="8">
        <f t="shared" si="5"/>
        <v>7276.2181799999998</v>
      </c>
      <c r="H14" s="8">
        <f t="shared" si="5"/>
        <v>6423.0809900000004</v>
      </c>
      <c r="I14" s="8"/>
      <c r="J14" s="8">
        <f t="shared" si="5"/>
        <v>1070.7909900000004</v>
      </c>
      <c r="K14" s="8">
        <f t="shared" si="5"/>
        <v>120.00622144913673</v>
      </c>
    </row>
    <row r="15" spans="1:12" s="36" customFormat="1" ht="12.75" x14ac:dyDescent="0.2">
      <c r="A15" s="26" t="s">
        <v>54</v>
      </c>
      <c r="B15" s="27" t="s">
        <v>52</v>
      </c>
      <c r="C15" s="48">
        <v>0</v>
      </c>
      <c r="D15" s="48">
        <v>5352.29</v>
      </c>
      <c r="E15" s="48">
        <v>6423.0809900000004</v>
      </c>
      <c r="F15" s="48">
        <v>7026.5388400000002</v>
      </c>
      <c r="G15" s="48">
        <v>7276.2181799999998</v>
      </c>
      <c r="H15" s="22">
        <f t="shared" ref="H15" si="6">E15-C15</f>
        <v>6423.0809900000004</v>
      </c>
      <c r="I15" s="22"/>
      <c r="J15" s="24">
        <f t="shared" ref="J15" si="7">E15-D15</f>
        <v>1070.7909900000004</v>
      </c>
      <c r="K15" s="25">
        <f t="shared" ref="K15" si="8">E15/D15*100</f>
        <v>120.00622144913673</v>
      </c>
    </row>
    <row r="16" spans="1:12" s="36" customFormat="1" ht="25.5" x14ac:dyDescent="0.2">
      <c r="A16" s="12">
        <v>300</v>
      </c>
      <c r="B16" s="13" t="s">
        <v>12</v>
      </c>
      <c r="C16" s="15">
        <f>SUM(C17:C18)</f>
        <v>34932.679380000001</v>
      </c>
      <c r="D16" s="15">
        <f t="shared" ref="D16:H16" si="9">SUM(D17:D18)</f>
        <v>38881.555099999998</v>
      </c>
      <c r="E16" s="15">
        <f t="shared" si="9"/>
        <v>45322.056450000004</v>
      </c>
      <c r="F16" s="15">
        <f t="shared" si="9"/>
        <v>45322.056450000004</v>
      </c>
      <c r="G16" s="15">
        <f t="shared" si="9"/>
        <v>45322.056450000004</v>
      </c>
      <c r="H16" s="15">
        <f t="shared" si="9"/>
        <v>10389.377070000002</v>
      </c>
      <c r="I16" s="16">
        <f t="shared" si="2"/>
        <v>129.74113997092428</v>
      </c>
      <c r="J16" s="16">
        <f t="shared" si="3"/>
        <v>6440.5013500000059</v>
      </c>
      <c r="K16" s="17">
        <f t="shared" si="4"/>
        <v>116.5644129547689</v>
      </c>
    </row>
    <row r="17" spans="1:11" s="36" customFormat="1" ht="38.25" x14ac:dyDescent="0.2">
      <c r="A17" s="18">
        <v>310</v>
      </c>
      <c r="B17" s="19" t="s">
        <v>46</v>
      </c>
      <c r="C17" s="48">
        <v>33095.08236</v>
      </c>
      <c r="D17" s="48">
        <v>36285.919399999999</v>
      </c>
      <c r="E17" s="48">
        <v>42394.833290000002</v>
      </c>
      <c r="F17" s="48">
        <v>42394.833290000002</v>
      </c>
      <c r="G17" s="48">
        <v>42394.833290000002</v>
      </c>
      <c r="H17" s="22">
        <f t="shared" si="1"/>
        <v>9299.750930000002</v>
      </c>
      <c r="I17" s="22">
        <v>0</v>
      </c>
      <c r="J17" s="22">
        <f t="shared" si="3"/>
        <v>6108.9138900000034</v>
      </c>
      <c r="K17" s="23">
        <f t="shared" si="4"/>
        <v>116.83549429369013</v>
      </c>
    </row>
    <row r="18" spans="1:11" s="36" customFormat="1" ht="25.5" x14ac:dyDescent="0.2">
      <c r="A18" s="18">
        <v>314</v>
      </c>
      <c r="B18" s="19" t="s">
        <v>48</v>
      </c>
      <c r="C18" s="48">
        <v>1837.5970199999999</v>
      </c>
      <c r="D18" s="48">
        <v>2595.6357000000003</v>
      </c>
      <c r="E18" s="48">
        <v>2927.22316</v>
      </c>
      <c r="F18" s="48">
        <v>2927.22316</v>
      </c>
      <c r="G18" s="48">
        <v>2927.22316</v>
      </c>
      <c r="H18" s="22">
        <f t="shared" si="1"/>
        <v>1089.6261400000001</v>
      </c>
      <c r="I18" s="22">
        <f t="shared" si="2"/>
        <v>159.29625092665856</v>
      </c>
      <c r="J18" s="22">
        <f t="shared" si="3"/>
        <v>331.58745999999974</v>
      </c>
      <c r="K18" s="23">
        <f t="shared" si="4"/>
        <v>112.77480734295648</v>
      </c>
    </row>
    <row r="19" spans="1:11" s="36" customFormat="1" ht="12.75" x14ac:dyDescent="0.2">
      <c r="A19" s="12">
        <v>400</v>
      </c>
      <c r="B19" s="13" t="s">
        <v>13</v>
      </c>
      <c r="C19" s="15">
        <f t="shared" ref="C19:H19" si="10">SUM(C20:C23)</f>
        <v>432684.74974</v>
      </c>
      <c r="D19" s="15">
        <f t="shared" si="10"/>
        <v>530071.63329999999</v>
      </c>
      <c r="E19" s="15">
        <f t="shared" si="10"/>
        <v>288352.84532999998</v>
      </c>
      <c r="F19" s="15">
        <f t="shared" si="10"/>
        <v>171303.00623999999</v>
      </c>
      <c r="G19" s="15">
        <f t="shared" si="10"/>
        <v>78403.151129999998</v>
      </c>
      <c r="H19" s="15">
        <f t="shared" si="10"/>
        <v>-144331.90440999999</v>
      </c>
      <c r="I19" s="16">
        <f t="shared" si="2"/>
        <v>66.642710542322334</v>
      </c>
      <c r="J19" s="16">
        <f t="shared" si="3"/>
        <v>-241718.78797</v>
      </c>
      <c r="K19" s="17">
        <f t="shared" si="4"/>
        <v>54.398844838166141</v>
      </c>
    </row>
    <row r="20" spans="1:11" s="36" customFormat="1" ht="12.75" x14ac:dyDescent="0.2">
      <c r="A20" s="18">
        <v>405</v>
      </c>
      <c r="B20" s="19" t="s">
        <v>14</v>
      </c>
      <c r="C20" s="48">
        <v>37123.817000000003</v>
      </c>
      <c r="D20" s="48">
        <v>8308.6209999999992</v>
      </c>
      <c r="E20" s="48">
        <v>4048.2170099999998</v>
      </c>
      <c r="F20" s="48">
        <v>4048.2170099999998</v>
      </c>
      <c r="G20" s="48">
        <v>4048.2170099999998</v>
      </c>
      <c r="H20" s="22">
        <f t="shared" si="1"/>
        <v>-33075.599990000002</v>
      </c>
      <c r="I20" s="22">
        <f t="shared" si="2"/>
        <v>10.904635722129543</v>
      </c>
      <c r="J20" s="22">
        <f t="shared" si="3"/>
        <v>-4260.4039899999989</v>
      </c>
      <c r="K20" s="23">
        <f t="shared" si="4"/>
        <v>48.723091473302247</v>
      </c>
    </row>
    <row r="21" spans="1:11" s="36" customFormat="1" ht="12.75" x14ac:dyDescent="0.2">
      <c r="A21" s="18">
        <v>408</v>
      </c>
      <c r="B21" s="19" t="s">
        <v>15</v>
      </c>
      <c r="C21" s="48">
        <v>0</v>
      </c>
      <c r="D21" s="48">
        <v>689.58540000000005</v>
      </c>
      <c r="E21" s="48">
        <v>41250</v>
      </c>
      <c r="F21" s="48">
        <v>0</v>
      </c>
      <c r="G21" s="48">
        <v>0</v>
      </c>
      <c r="H21" s="22">
        <f t="shared" si="1"/>
        <v>41250</v>
      </c>
      <c r="I21" s="22">
        <v>0</v>
      </c>
      <c r="J21" s="22">
        <f t="shared" si="3"/>
        <v>40560.414599999996</v>
      </c>
      <c r="K21" s="23">
        <v>0</v>
      </c>
    </row>
    <row r="22" spans="1:11" s="36" customFormat="1" ht="12.75" x14ac:dyDescent="0.2">
      <c r="A22" s="18">
        <v>409</v>
      </c>
      <c r="B22" s="19" t="s">
        <v>16</v>
      </c>
      <c r="C22" s="48">
        <v>393515.97618</v>
      </c>
      <c r="D22" s="48">
        <v>518628.42689999996</v>
      </c>
      <c r="E22" s="48">
        <v>238413.62831999999</v>
      </c>
      <c r="F22" s="48">
        <v>164818.78922999999</v>
      </c>
      <c r="G22" s="48">
        <v>71918.934120000005</v>
      </c>
      <c r="H22" s="22">
        <f t="shared" si="1"/>
        <v>-155102.34786000001</v>
      </c>
      <c r="I22" s="22">
        <f t="shared" si="2"/>
        <v>60.585501669936292</v>
      </c>
      <c r="J22" s="22">
        <f t="shared" si="3"/>
        <v>-280214.79857999994</v>
      </c>
      <c r="K22" s="23">
        <f t="shared" si="4"/>
        <v>45.970027085686539</v>
      </c>
    </row>
    <row r="23" spans="1:11" s="36" customFormat="1" ht="12.75" x14ac:dyDescent="0.2">
      <c r="A23" s="18">
        <v>412</v>
      </c>
      <c r="B23" s="19" t="s">
        <v>17</v>
      </c>
      <c r="C23" s="48">
        <v>2044.9565600000001</v>
      </c>
      <c r="D23" s="48">
        <v>2445</v>
      </c>
      <c r="E23" s="48">
        <v>4641</v>
      </c>
      <c r="F23" s="48">
        <v>2436</v>
      </c>
      <c r="G23" s="48">
        <v>2436</v>
      </c>
      <c r="H23" s="22">
        <f t="shared" si="1"/>
        <v>2596.0434399999999</v>
      </c>
      <c r="I23" s="22">
        <f t="shared" si="2"/>
        <v>226.94858613524778</v>
      </c>
      <c r="J23" s="22">
        <f t="shared" si="3"/>
        <v>2196</v>
      </c>
      <c r="K23" s="23">
        <f t="shared" si="4"/>
        <v>189.8159509202454</v>
      </c>
    </row>
    <row r="24" spans="1:11" s="36" customFormat="1" ht="12.75" x14ac:dyDescent="0.2">
      <c r="A24" s="12">
        <v>500</v>
      </c>
      <c r="B24" s="13" t="s">
        <v>18</v>
      </c>
      <c r="C24" s="15">
        <f>SUM(C25:C28)</f>
        <v>519934.09649999999</v>
      </c>
      <c r="D24" s="15">
        <f t="shared" ref="D24:H24" si="11">SUM(D25:D28)</f>
        <v>1034970.7055</v>
      </c>
      <c r="E24" s="15">
        <f t="shared" si="11"/>
        <v>816577.42632000009</v>
      </c>
      <c r="F24" s="15">
        <f t="shared" si="11"/>
        <v>214751.41081999999</v>
      </c>
      <c r="G24" s="15">
        <f t="shared" si="11"/>
        <v>210751.41081999999</v>
      </c>
      <c r="H24" s="28">
        <f t="shared" si="11"/>
        <v>296643.32981999998</v>
      </c>
      <c r="I24" s="16">
        <f t="shared" si="2"/>
        <v>157.05402508065754</v>
      </c>
      <c r="J24" s="16">
        <f t="shared" si="3"/>
        <v>-218393.27917999995</v>
      </c>
      <c r="K24" s="17">
        <f t="shared" si="4"/>
        <v>78.898602828135793</v>
      </c>
    </row>
    <row r="25" spans="1:11" s="36" customFormat="1" ht="12.75" x14ac:dyDescent="0.2">
      <c r="A25" s="18">
        <v>501</v>
      </c>
      <c r="B25" s="19" t="s">
        <v>19</v>
      </c>
      <c r="C25" s="48">
        <v>246048.11200999998</v>
      </c>
      <c r="D25" s="48">
        <v>687928.81499999994</v>
      </c>
      <c r="E25" s="48">
        <v>566775.59328999999</v>
      </c>
      <c r="F25" s="48">
        <v>4167.9920000000002</v>
      </c>
      <c r="G25" s="48">
        <v>167.99199999999999</v>
      </c>
      <c r="H25" s="22">
        <f t="shared" si="1"/>
        <v>320727.48128000001</v>
      </c>
      <c r="I25" s="22">
        <f t="shared" si="2"/>
        <v>230.35153111313647</v>
      </c>
      <c r="J25" s="22">
        <f t="shared" si="3"/>
        <v>-121153.22170999995</v>
      </c>
      <c r="K25" s="23">
        <f t="shared" si="4"/>
        <v>82.388697919275273</v>
      </c>
    </row>
    <row r="26" spans="1:11" s="36" customFormat="1" ht="12.75" x14ac:dyDescent="0.2">
      <c r="A26" s="18">
        <v>502</v>
      </c>
      <c r="B26" s="19" t="s">
        <v>20</v>
      </c>
      <c r="C26" s="48">
        <v>3462.4752400000002</v>
      </c>
      <c r="D26" s="48">
        <v>3556.8703999999998</v>
      </c>
      <c r="E26" s="48">
        <v>2767.7571899999998</v>
      </c>
      <c r="F26" s="48">
        <v>2767.7571899999998</v>
      </c>
      <c r="G26" s="48">
        <v>2767.7571899999998</v>
      </c>
      <c r="H26" s="22">
        <f t="shared" si="1"/>
        <v>-694.7180500000004</v>
      </c>
      <c r="I26" s="22">
        <f t="shared" si="2"/>
        <v>79.935797317066147</v>
      </c>
      <c r="J26" s="22">
        <f t="shared" si="3"/>
        <v>-789.11320999999998</v>
      </c>
      <c r="K26" s="23">
        <f t="shared" si="4"/>
        <v>77.814395205403045</v>
      </c>
    </row>
    <row r="27" spans="1:11" s="36" customFormat="1" ht="12.75" x14ac:dyDescent="0.2">
      <c r="A27" s="18">
        <v>503</v>
      </c>
      <c r="B27" s="29" t="s">
        <v>21</v>
      </c>
      <c r="C27" s="48">
        <v>149367.20187000002</v>
      </c>
      <c r="D27" s="48">
        <v>197184.61730000001</v>
      </c>
      <c r="E27" s="48">
        <v>97056.295169999998</v>
      </c>
      <c r="F27" s="48">
        <v>57837.880960000002</v>
      </c>
      <c r="G27" s="48">
        <v>57837.880960000002</v>
      </c>
      <c r="H27" s="22">
        <f t="shared" si="1"/>
        <v>-52310.906700000021</v>
      </c>
      <c r="I27" s="22">
        <f t="shared" si="2"/>
        <v>64.978317833436947</v>
      </c>
      <c r="J27" s="24">
        <f t="shared" si="3"/>
        <v>-100128.32213000002</v>
      </c>
      <c r="K27" s="25">
        <f t="shared" si="4"/>
        <v>49.221027734803933</v>
      </c>
    </row>
    <row r="28" spans="1:11" s="36" customFormat="1" ht="25.5" x14ac:dyDescent="0.2">
      <c r="A28" s="18">
        <v>505</v>
      </c>
      <c r="B28" s="29" t="s">
        <v>22</v>
      </c>
      <c r="C28" s="48">
        <v>121056.30738</v>
      </c>
      <c r="D28" s="48">
        <v>146300.40280000001</v>
      </c>
      <c r="E28" s="48">
        <v>149977.78066999998</v>
      </c>
      <c r="F28" s="48">
        <v>149977.78066999998</v>
      </c>
      <c r="G28" s="48">
        <v>149977.78066999998</v>
      </c>
      <c r="H28" s="22">
        <f t="shared" si="1"/>
        <v>28921.47328999998</v>
      </c>
      <c r="I28" s="24">
        <f t="shared" si="2"/>
        <v>123.89092639280204</v>
      </c>
      <c r="J28" s="24">
        <f t="shared" si="3"/>
        <v>3677.3778699999675</v>
      </c>
      <c r="K28" s="25">
        <f t="shared" si="4"/>
        <v>102.51358014032752</v>
      </c>
    </row>
    <row r="29" spans="1:11" s="36" customFormat="1" ht="12.75" x14ac:dyDescent="0.2">
      <c r="A29" s="12">
        <v>600</v>
      </c>
      <c r="B29" s="13" t="s">
        <v>23</v>
      </c>
      <c r="C29" s="15">
        <f t="shared" ref="C29:H29" si="12">SUM(C30:C30)</f>
        <v>0</v>
      </c>
      <c r="D29" s="15">
        <f t="shared" si="12"/>
        <v>0</v>
      </c>
      <c r="E29" s="15">
        <f t="shared" si="12"/>
        <v>0</v>
      </c>
      <c r="F29" s="15">
        <f t="shared" si="12"/>
        <v>0</v>
      </c>
      <c r="G29" s="15">
        <f t="shared" si="12"/>
        <v>0</v>
      </c>
      <c r="H29" s="15">
        <f t="shared" si="12"/>
        <v>0</v>
      </c>
      <c r="I29" s="16">
        <v>0</v>
      </c>
      <c r="J29" s="16">
        <f t="shared" si="3"/>
        <v>0</v>
      </c>
      <c r="K29" s="17" t="e">
        <f t="shared" si="4"/>
        <v>#DIV/0!</v>
      </c>
    </row>
    <row r="30" spans="1:11" s="36" customFormat="1" ht="12.75" x14ac:dyDescent="0.2">
      <c r="A30" s="18">
        <v>605</v>
      </c>
      <c r="B30" s="19" t="s">
        <v>24</v>
      </c>
      <c r="C30" s="9">
        <v>0</v>
      </c>
      <c r="D30" s="22">
        <v>0</v>
      </c>
      <c r="E30" s="22">
        <v>0</v>
      </c>
      <c r="F30" s="22">
        <v>0</v>
      </c>
      <c r="G30" s="22">
        <v>0</v>
      </c>
      <c r="H30" s="22">
        <f t="shared" si="1"/>
        <v>0</v>
      </c>
      <c r="I30" s="22">
        <v>0</v>
      </c>
      <c r="J30" s="22">
        <f t="shared" si="3"/>
        <v>0</v>
      </c>
      <c r="K30" s="23" t="e">
        <f t="shared" si="4"/>
        <v>#DIV/0!</v>
      </c>
    </row>
    <row r="31" spans="1:11" s="36" customFormat="1" ht="12.75" x14ac:dyDescent="0.2">
      <c r="A31" s="12">
        <v>700</v>
      </c>
      <c r="B31" s="13" t="s">
        <v>25</v>
      </c>
      <c r="C31" s="15">
        <f t="shared" ref="C31:H31" si="13">SUM(C32:C37)</f>
        <v>2175929.9801000003</v>
      </c>
      <c r="D31" s="15">
        <f t="shared" si="13"/>
        <v>2423889.8478000006</v>
      </c>
      <c r="E31" s="15">
        <f t="shared" si="13"/>
        <v>2946163.6317699999</v>
      </c>
      <c r="F31" s="15">
        <f t="shared" si="13"/>
        <v>2244263.6068799999</v>
      </c>
      <c r="G31" s="15">
        <f t="shared" si="13"/>
        <v>2033886.2124099999</v>
      </c>
      <c r="H31" s="15">
        <f t="shared" si="13"/>
        <v>770233.65166999993</v>
      </c>
      <c r="I31" s="16">
        <f t="shared" si="2"/>
        <v>135.39790612355097</v>
      </c>
      <c r="J31" s="16">
        <f t="shared" si="3"/>
        <v>522273.78396999929</v>
      </c>
      <c r="K31" s="17">
        <f t="shared" si="4"/>
        <v>121.54692732609247</v>
      </c>
    </row>
    <row r="32" spans="1:11" s="36" customFormat="1" ht="12.75" x14ac:dyDescent="0.2">
      <c r="A32" s="18">
        <v>701</v>
      </c>
      <c r="B32" s="19" t="s">
        <v>26</v>
      </c>
      <c r="C32" s="48">
        <v>722702.12728000002</v>
      </c>
      <c r="D32" s="48">
        <v>787476.89579999994</v>
      </c>
      <c r="E32" s="48">
        <v>863034.32896000007</v>
      </c>
      <c r="F32" s="48">
        <v>820245.5994500001</v>
      </c>
      <c r="G32" s="48">
        <v>798014.43865000003</v>
      </c>
      <c r="H32" s="22">
        <f t="shared" si="1"/>
        <v>140332.20168000006</v>
      </c>
      <c r="I32" s="22">
        <f t="shared" si="2"/>
        <v>119.41770978427333</v>
      </c>
      <c r="J32" s="22">
        <f t="shared" si="3"/>
        <v>75557.433160000131</v>
      </c>
      <c r="K32" s="23">
        <f t="shared" si="4"/>
        <v>109.59487618785832</v>
      </c>
    </row>
    <row r="33" spans="1:11" s="36" customFormat="1" ht="12.75" x14ac:dyDescent="0.2">
      <c r="A33" s="18">
        <v>702</v>
      </c>
      <c r="B33" s="19" t="s">
        <v>27</v>
      </c>
      <c r="C33" s="48">
        <v>1265117.69539</v>
      </c>
      <c r="D33" s="48">
        <v>1425377.7329000002</v>
      </c>
      <c r="E33" s="48">
        <v>1871790.0245699999</v>
      </c>
      <c r="F33" s="48">
        <v>1212495.17356</v>
      </c>
      <c r="G33" s="48">
        <v>1024348.93989</v>
      </c>
      <c r="H33" s="22">
        <f t="shared" si="1"/>
        <v>606672.32917999988</v>
      </c>
      <c r="I33" s="22">
        <f t="shared" si="2"/>
        <v>147.95382527575666</v>
      </c>
      <c r="J33" s="22">
        <f t="shared" si="3"/>
        <v>446412.29166999971</v>
      </c>
      <c r="K33" s="23">
        <f t="shared" si="4"/>
        <v>131.31887648909404</v>
      </c>
    </row>
    <row r="34" spans="1:11" s="36" customFormat="1" ht="12.75" x14ac:dyDescent="0.2">
      <c r="A34" s="18">
        <v>703</v>
      </c>
      <c r="B34" s="29" t="s">
        <v>28</v>
      </c>
      <c r="C34" s="48">
        <v>130287.02693000001</v>
      </c>
      <c r="D34" s="48">
        <v>149743.41390000001</v>
      </c>
      <c r="E34" s="48">
        <v>148051.85946000001</v>
      </c>
      <c r="F34" s="48">
        <v>148400.52108999999</v>
      </c>
      <c r="G34" s="48">
        <v>148400.52108999999</v>
      </c>
      <c r="H34" s="22">
        <f t="shared" si="1"/>
        <v>17764.83253</v>
      </c>
      <c r="I34" s="22">
        <f t="shared" si="2"/>
        <v>113.6351507503081</v>
      </c>
      <c r="J34" s="24">
        <f t="shared" si="3"/>
        <v>-1691.5544400000072</v>
      </c>
      <c r="K34" s="25">
        <f t="shared" si="4"/>
        <v>98.870364715252421</v>
      </c>
    </row>
    <row r="35" spans="1:11" s="36" customFormat="1" ht="25.5" x14ac:dyDescent="0.2">
      <c r="A35" s="18">
        <v>705</v>
      </c>
      <c r="B35" s="19" t="s">
        <v>29</v>
      </c>
      <c r="C35" s="48">
        <v>251.4</v>
      </c>
      <c r="D35" s="48">
        <v>674.52</v>
      </c>
      <c r="E35" s="48">
        <v>381.10599999999999</v>
      </c>
      <c r="F35" s="48">
        <v>216</v>
      </c>
      <c r="G35" s="48">
        <v>216</v>
      </c>
      <c r="H35" s="22">
        <f t="shared" si="1"/>
        <v>129.70599999999999</v>
      </c>
      <c r="I35" s="22">
        <f t="shared" si="2"/>
        <v>151.59347653142402</v>
      </c>
      <c r="J35" s="22">
        <f t="shared" si="3"/>
        <v>-293.41399999999999</v>
      </c>
      <c r="K35" s="23">
        <f t="shared" si="4"/>
        <v>56.5003261578604</v>
      </c>
    </row>
    <row r="36" spans="1:11" s="36" customFormat="1" ht="12.75" x14ac:dyDescent="0.2">
      <c r="A36" s="18">
        <v>707</v>
      </c>
      <c r="B36" s="19" t="s">
        <v>30</v>
      </c>
      <c r="C36" s="48">
        <v>3194.27556</v>
      </c>
      <c r="D36" s="48">
        <v>2609.1913</v>
      </c>
      <c r="E36" s="48">
        <v>2662.2331800000002</v>
      </c>
      <c r="F36" s="48">
        <v>2662.2331800000002</v>
      </c>
      <c r="G36" s="48">
        <v>2662.2331800000002</v>
      </c>
      <c r="H36" s="22">
        <f t="shared" si="1"/>
        <v>-532.04237999999987</v>
      </c>
      <c r="I36" s="22">
        <f t="shared" si="2"/>
        <v>83.343879699596116</v>
      </c>
      <c r="J36" s="22">
        <f t="shared" si="3"/>
        <v>53.041880000000219</v>
      </c>
      <c r="K36" s="23">
        <f t="shared" si="4"/>
        <v>102.03288582174868</v>
      </c>
    </row>
    <row r="37" spans="1:11" s="36" customFormat="1" ht="12.75" x14ac:dyDescent="0.2">
      <c r="A37" s="18">
        <v>709</v>
      </c>
      <c r="B37" s="19" t="s">
        <v>31</v>
      </c>
      <c r="C37" s="48">
        <v>54377.454939999996</v>
      </c>
      <c r="D37" s="48">
        <v>58008.0939</v>
      </c>
      <c r="E37" s="48">
        <v>60244.079600000005</v>
      </c>
      <c r="F37" s="48">
        <v>60244.079600000005</v>
      </c>
      <c r="G37" s="48">
        <v>60244.079600000005</v>
      </c>
      <c r="H37" s="22">
        <f t="shared" si="1"/>
        <v>5866.6246600000086</v>
      </c>
      <c r="I37" s="22">
        <f t="shared" si="2"/>
        <v>110.78870768496472</v>
      </c>
      <c r="J37" s="22">
        <f t="shared" si="3"/>
        <v>2235.9857000000047</v>
      </c>
      <c r="K37" s="23">
        <f t="shared" si="4"/>
        <v>103.85460984781642</v>
      </c>
    </row>
    <row r="38" spans="1:11" s="36" customFormat="1" ht="12.75" x14ac:dyDescent="0.2">
      <c r="A38" s="12">
        <v>800</v>
      </c>
      <c r="B38" s="13" t="s">
        <v>32</v>
      </c>
      <c r="C38" s="15">
        <f t="shared" ref="C38:H38" si="14">SUM(C39:C40)</f>
        <v>146620.30931000001</v>
      </c>
      <c r="D38" s="15">
        <f t="shared" si="14"/>
        <v>165530.88780000003</v>
      </c>
      <c r="E38" s="15">
        <f t="shared" si="14"/>
        <v>175134.90462999998</v>
      </c>
      <c r="F38" s="15">
        <f t="shared" si="14"/>
        <v>164257.32005000001</v>
      </c>
      <c r="G38" s="15">
        <f t="shared" si="14"/>
        <v>164257.32005000001</v>
      </c>
      <c r="H38" s="15">
        <f t="shared" si="14"/>
        <v>28514.595319999979</v>
      </c>
      <c r="I38" s="16">
        <f t="shared" si="2"/>
        <v>119.44791649546409</v>
      </c>
      <c r="J38" s="16">
        <f t="shared" si="3"/>
        <v>9604.0168299999496</v>
      </c>
      <c r="K38" s="17">
        <f t="shared" si="4"/>
        <v>105.80194848081999</v>
      </c>
    </row>
    <row r="39" spans="1:11" s="36" customFormat="1" ht="12.75" x14ac:dyDescent="0.2">
      <c r="A39" s="18">
        <v>801</v>
      </c>
      <c r="B39" s="19" t="s">
        <v>33</v>
      </c>
      <c r="C39" s="48">
        <v>137492.41036000001</v>
      </c>
      <c r="D39" s="48">
        <v>154951.99230000001</v>
      </c>
      <c r="E39" s="48">
        <v>164110.37959999999</v>
      </c>
      <c r="F39" s="48">
        <v>154253.19502000001</v>
      </c>
      <c r="G39" s="48">
        <v>154253.19502000001</v>
      </c>
      <c r="H39" s="22">
        <f t="shared" si="1"/>
        <v>26617.969239999977</v>
      </c>
      <c r="I39" s="22">
        <f t="shared" si="2"/>
        <v>119.35959168241028</v>
      </c>
      <c r="J39" s="22">
        <f t="shared" si="3"/>
        <v>9158.387299999973</v>
      </c>
      <c r="K39" s="23">
        <f t="shared" si="4"/>
        <v>105.91046759971215</v>
      </c>
    </row>
    <row r="40" spans="1:11" s="36" customFormat="1" ht="12.75" x14ac:dyDescent="0.2">
      <c r="A40" s="18">
        <v>804</v>
      </c>
      <c r="B40" s="19" t="s">
        <v>34</v>
      </c>
      <c r="C40" s="48">
        <v>9127.8989499999989</v>
      </c>
      <c r="D40" s="48">
        <v>10578.895500000001</v>
      </c>
      <c r="E40" s="48">
        <v>11024.525029999999</v>
      </c>
      <c r="F40" s="48">
        <v>10004.125029999999</v>
      </c>
      <c r="G40" s="48">
        <v>10004.125029999999</v>
      </c>
      <c r="H40" s="22">
        <f t="shared" si="1"/>
        <v>1896.62608</v>
      </c>
      <c r="I40" s="22">
        <f t="shared" si="2"/>
        <v>120.77834220546448</v>
      </c>
      <c r="J40" s="22">
        <f t="shared" si="3"/>
        <v>445.62952999999834</v>
      </c>
      <c r="K40" s="23">
        <f t="shared" si="4"/>
        <v>104.21243909631208</v>
      </c>
    </row>
    <row r="41" spans="1:11" s="36" customFormat="1" ht="12.75" x14ac:dyDescent="0.2">
      <c r="A41" s="12">
        <v>1000</v>
      </c>
      <c r="B41" s="13" t="s">
        <v>35</v>
      </c>
      <c r="C41" s="15">
        <f t="shared" ref="C41:H41" si="15">SUM(C42:C44)</f>
        <v>1257106.7162299999</v>
      </c>
      <c r="D41" s="15">
        <f t="shared" si="15"/>
        <v>1077882.0621</v>
      </c>
      <c r="E41" s="15">
        <f t="shared" si="15"/>
        <v>771286.02356999996</v>
      </c>
      <c r="F41" s="15">
        <f t="shared" si="15"/>
        <v>813511.44530999998</v>
      </c>
      <c r="G41" s="15">
        <f t="shared" si="15"/>
        <v>814675.88829000003</v>
      </c>
      <c r="H41" s="15">
        <f t="shared" si="15"/>
        <v>-485820.69266000006</v>
      </c>
      <c r="I41" s="16">
        <f t="shared" si="2"/>
        <v>61.354061163800644</v>
      </c>
      <c r="J41" s="16">
        <f t="shared" si="3"/>
        <v>-306596.03853000002</v>
      </c>
      <c r="K41" s="17">
        <f t="shared" si="4"/>
        <v>71.555697110992867</v>
      </c>
    </row>
    <row r="42" spans="1:11" s="36" customFormat="1" ht="12.75" x14ac:dyDescent="0.2">
      <c r="A42" s="18">
        <v>1003</v>
      </c>
      <c r="B42" s="19" t="s">
        <v>36</v>
      </c>
      <c r="C42" s="48">
        <v>550939.73014</v>
      </c>
      <c r="D42" s="48">
        <v>489482.2892</v>
      </c>
      <c r="E42" s="48">
        <v>477536.29933999997</v>
      </c>
      <c r="F42" s="48">
        <v>480041.03755000001</v>
      </c>
      <c r="G42" s="48">
        <v>469702.79386000003</v>
      </c>
      <c r="H42" s="22">
        <f t="shared" si="1"/>
        <v>-73403.430800000031</v>
      </c>
      <c r="I42" s="22">
        <f t="shared" si="2"/>
        <v>86.676685890605967</v>
      </c>
      <c r="J42" s="22">
        <f t="shared" si="3"/>
        <v>-11945.989860000031</v>
      </c>
      <c r="K42" s="23">
        <f t="shared" si="4"/>
        <v>97.559464331278605</v>
      </c>
    </row>
    <row r="43" spans="1:11" s="36" customFormat="1" ht="12.75" x14ac:dyDescent="0.2">
      <c r="A43" s="18">
        <v>1004</v>
      </c>
      <c r="B43" s="19" t="s">
        <v>37</v>
      </c>
      <c r="C43" s="48">
        <v>653246.17316999997</v>
      </c>
      <c r="D43" s="48">
        <v>529837.23470000003</v>
      </c>
      <c r="E43" s="48">
        <v>234751.69912999999</v>
      </c>
      <c r="F43" s="48">
        <v>274472.28275999997</v>
      </c>
      <c r="G43" s="48">
        <v>285974.57475000003</v>
      </c>
      <c r="H43" s="22">
        <f t="shared" si="1"/>
        <v>-418494.47404</v>
      </c>
      <c r="I43" s="22">
        <f t="shared" si="2"/>
        <v>35.936176708211427</v>
      </c>
      <c r="J43" s="22">
        <f t="shared" si="3"/>
        <v>-295085.53557000007</v>
      </c>
      <c r="K43" s="23">
        <f t="shared" si="4"/>
        <v>44.306380102357117</v>
      </c>
    </row>
    <row r="44" spans="1:11" s="36" customFormat="1" ht="12.75" x14ac:dyDescent="0.2">
      <c r="A44" s="18">
        <v>1006</v>
      </c>
      <c r="B44" s="19" t="s">
        <v>38</v>
      </c>
      <c r="C44" s="48">
        <v>52920.812920000004</v>
      </c>
      <c r="D44" s="48">
        <v>58562.538200000003</v>
      </c>
      <c r="E44" s="48">
        <v>58998.025099999999</v>
      </c>
      <c r="F44" s="48">
        <v>58998.125</v>
      </c>
      <c r="G44" s="48">
        <v>58998.519679999998</v>
      </c>
      <c r="H44" s="22">
        <f t="shared" si="1"/>
        <v>6077.212179999995</v>
      </c>
      <c r="I44" s="22">
        <f t="shared" si="2"/>
        <v>111.48359566809162</v>
      </c>
      <c r="J44" s="22">
        <f t="shared" si="3"/>
        <v>435.48689999999624</v>
      </c>
      <c r="K44" s="23">
        <f t="shared" si="4"/>
        <v>100.74362709231069</v>
      </c>
    </row>
    <row r="45" spans="1:11" s="36" customFormat="1" ht="12.75" x14ac:dyDescent="0.2">
      <c r="A45" s="12">
        <v>1100</v>
      </c>
      <c r="B45" s="13" t="s">
        <v>39</v>
      </c>
      <c r="C45" s="15">
        <f t="shared" ref="C45:H45" si="16">SUM(C46:C48)</f>
        <v>154513.99788999997</v>
      </c>
      <c r="D45" s="15">
        <f t="shared" si="16"/>
        <v>47102.367700000003</v>
      </c>
      <c r="E45" s="15">
        <f t="shared" si="16"/>
        <v>75914.266100000008</v>
      </c>
      <c r="F45" s="15">
        <f t="shared" si="16"/>
        <v>57771.458129999999</v>
      </c>
      <c r="G45" s="15">
        <f t="shared" si="16"/>
        <v>57771.458129999999</v>
      </c>
      <c r="H45" s="15">
        <f t="shared" si="16"/>
        <v>-78599.731789999976</v>
      </c>
      <c r="I45" s="16">
        <f t="shared" si="2"/>
        <v>49.130995985259609</v>
      </c>
      <c r="J45" s="16">
        <f t="shared" si="3"/>
        <v>28811.898400000005</v>
      </c>
      <c r="K45" s="17">
        <f t="shared" si="4"/>
        <v>161.1686838833794</v>
      </c>
    </row>
    <row r="46" spans="1:11" s="36" customFormat="1" ht="12.75" x14ac:dyDescent="0.2">
      <c r="A46" s="18">
        <v>1101</v>
      </c>
      <c r="B46" s="19" t="s">
        <v>40</v>
      </c>
      <c r="C46" s="48">
        <v>6741.2612199999994</v>
      </c>
      <c r="D46" s="48">
        <v>27889.128399999998</v>
      </c>
      <c r="E46" s="48">
        <v>42781.171979999999</v>
      </c>
      <c r="F46" s="48">
        <v>24964.764010000003</v>
      </c>
      <c r="G46" s="48">
        <v>24964.764010000003</v>
      </c>
      <c r="H46" s="22">
        <f t="shared" si="1"/>
        <v>36039.910759999999</v>
      </c>
      <c r="I46" s="22">
        <f t="shared" si="2"/>
        <v>634.61673689600775</v>
      </c>
      <c r="J46" s="22">
        <f t="shared" si="3"/>
        <v>14892.043580000001</v>
      </c>
      <c r="K46" s="23">
        <f t="shared" si="4"/>
        <v>153.39730724607372</v>
      </c>
    </row>
    <row r="47" spans="1:11" s="36" customFormat="1" ht="12.75" x14ac:dyDescent="0.2">
      <c r="A47" s="18">
        <v>1102</v>
      </c>
      <c r="B47" s="19" t="s">
        <v>41</v>
      </c>
      <c r="C47" s="48">
        <v>147772.73666999998</v>
      </c>
      <c r="D47" s="48">
        <v>19213.239300000001</v>
      </c>
      <c r="E47" s="48">
        <v>20843.017159999999</v>
      </c>
      <c r="F47" s="48">
        <v>20843.017159999999</v>
      </c>
      <c r="G47" s="48">
        <v>20843.017159999999</v>
      </c>
      <c r="H47" s="22">
        <f t="shared" si="1"/>
        <v>-126929.71950999998</v>
      </c>
      <c r="I47" s="22">
        <f t="shared" ref="I47" si="17">E47/C47*100</f>
        <v>14.10477847923042</v>
      </c>
      <c r="J47" s="22">
        <f t="shared" ref="J47" si="18">E47-D47</f>
        <v>1629.7778599999983</v>
      </c>
      <c r="K47" s="23">
        <f t="shared" ref="K47" si="19">E47/D47*100</f>
        <v>108.48257721955297</v>
      </c>
    </row>
    <row r="48" spans="1:11" s="36" customFormat="1" ht="12.75" x14ac:dyDescent="0.2">
      <c r="A48" s="18">
        <v>1103</v>
      </c>
      <c r="B48" s="19" t="s">
        <v>64</v>
      </c>
      <c r="C48" s="48">
        <v>0</v>
      </c>
      <c r="D48" s="48">
        <v>0</v>
      </c>
      <c r="E48" s="48">
        <v>12290.07696</v>
      </c>
      <c r="F48" s="48">
        <v>11963.676960000001</v>
      </c>
      <c r="G48" s="48">
        <v>11963.676960000001</v>
      </c>
      <c r="H48" s="22">
        <f t="shared" ref="H48" si="20">E48-C48</f>
        <v>12290.07696</v>
      </c>
      <c r="I48" s="22" t="e">
        <f t="shared" si="2"/>
        <v>#DIV/0!</v>
      </c>
      <c r="J48" s="22">
        <f t="shared" si="3"/>
        <v>12290.07696</v>
      </c>
      <c r="K48" s="23" t="e">
        <f t="shared" si="4"/>
        <v>#DIV/0!</v>
      </c>
    </row>
    <row r="49" spans="1:11" s="36" customFormat="1" ht="12.75" x14ac:dyDescent="0.2">
      <c r="A49" s="30" t="s">
        <v>55</v>
      </c>
      <c r="B49" s="31" t="s">
        <v>58</v>
      </c>
      <c r="C49" s="10">
        <f>SUM(C50)</f>
        <v>0</v>
      </c>
      <c r="D49" s="10">
        <f t="shared" ref="D49:K49" si="21">SUM(D50)</f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</row>
    <row r="50" spans="1:11" s="36" customFormat="1" ht="25.5" x14ac:dyDescent="0.2">
      <c r="A50" s="32" t="s">
        <v>56</v>
      </c>
      <c r="B50" s="33" t="s">
        <v>57</v>
      </c>
      <c r="C50" s="9"/>
      <c r="D50" s="20"/>
      <c r="E50" s="21">
        <v>0</v>
      </c>
      <c r="F50" s="21"/>
      <c r="G50" s="22"/>
      <c r="H50" s="22"/>
      <c r="I50" s="22"/>
      <c r="J50" s="22"/>
      <c r="K50" s="23"/>
    </row>
    <row r="51" spans="1:11" s="36" customFormat="1" ht="12.75" x14ac:dyDescent="0.2">
      <c r="A51" s="34"/>
      <c r="B51" s="39" t="s">
        <v>42</v>
      </c>
      <c r="C51" s="15">
        <f t="shared" ref="C51:J51" si="22">C5+C16+C19+C24+C29+C31+C38+C41+C45+C14+C49</f>
        <v>5038037.2656800002</v>
      </c>
      <c r="D51" s="15">
        <f t="shared" si="22"/>
        <v>5700502.4400000004</v>
      </c>
      <c r="E51" s="15">
        <f>E5+E16+E19+E24+E29+E31+E38+E41+E45+E14+E49</f>
        <v>5618277.9854799993</v>
      </c>
      <c r="F51" s="15">
        <f t="shared" si="22"/>
        <v>4104802.78168</v>
      </c>
      <c r="G51" s="15">
        <f t="shared" si="22"/>
        <v>3812603.6051800004</v>
      </c>
      <c r="H51" s="14">
        <f t="shared" si="22"/>
        <v>580240.71979999996</v>
      </c>
      <c r="I51" s="14">
        <f t="shared" si="22"/>
        <v>874.65897904532437</v>
      </c>
      <c r="J51" s="14">
        <f t="shared" si="22"/>
        <v>-82224.454520000712</v>
      </c>
      <c r="K51" s="14"/>
    </row>
    <row r="52" spans="1:11" s="36" customFormat="1" ht="12.75" x14ac:dyDescent="0.2">
      <c r="A52" s="35"/>
      <c r="B52" s="19" t="s">
        <v>44</v>
      </c>
      <c r="C52" s="49"/>
      <c r="D52" s="50"/>
      <c r="E52" s="49"/>
      <c r="F52" s="48">
        <v>51000</v>
      </c>
      <c r="G52" s="48">
        <v>100000</v>
      </c>
      <c r="H52" s="22"/>
      <c r="I52" s="22"/>
      <c r="J52" s="24"/>
      <c r="K52" s="25"/>
    </row>
    <row r="53" spans="1:11" s="36" customFormat="1" ht="12.75" x14ac:dyDescent="0.2">
      <c r="A53" s="34"/>
      <c r="B53" s="39" t="s">
        <v>45</v>
      </c>
      <c r="C53" s="41">
        <f>C51+C52</f>
        <v>5038037.2656800002</v>
      </c>
      <c r="D53" s="15">
        <f t="shared" ref="D53:J53" si="23">D51+D52</f>
        <v>5700502.4400000004</v>
      </c>
      <c r="E53" s="41">
        <f t="shared" si="23"/>
        <v>5618277.9854799993</v>
      </c>
      <c r="F53" s="41">
        <f t="shared" si="23"/>
        <v>4155802.78168</v>
      </c>
      <c r="G53" s="41">
        <f t="shared" si="23"/>
        <v>3912603.6051800004</v>
      </c>
      <c r="H53" s="41">
        <f t="shared" si="23"/>
        <v>580240.71979999996</v>
      </c>
      <c r="I53" s="41">
        <f>E53/C53*100</f>
        <v>111.51719785307468</v>
      </c>
      <c r="J53" s="41">
        <f t="shared" si="23"/>
        <v>-82224.454520000712</v>
      </c>
      <c r="K53" s="40">
        <f>E53/D53*100</f>
        <v>98.557592854569478</v>
      </c>
    </row>
    <row r="55" spans="1:11" ht="18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</row>
  </sheetData>
  <autoFilter ref="A4:XFA53" xr:uid="{00000000-0009-0000-0000-000000000000}"/>
  <mergeCells count="11">
    <mergeCell ref="A55:K55"/>
    <mergeCell ref="A3:A4"/>
    <mergeCell ref="B1:K1"/>
    <mergeCell ref="H3:I3"/>
    <mergeCell ref="J3:K3"/>
    <mergeCell ref="B3:B4"/>
    <mergeCell ref="C3:C4"/>
    <mergeCell ref="D3:D4"/>
    <mergeCell ref="E3:E4"/>
    <mergeCell ref="F3:F4"/>
    <mergeCell ref="G3:G4"/>
  </mergeCells>
  <pageMargins left="0.15748031496062992" right="0.15748031496062992" top="0.23622047244094491" bottom="0.15748031496062992" header="0.31496062992125984" footer="0.15748031496062992"/>
  <pageSetup paperSize="9" scale="6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Финансовое управлени</cp:lastModifiedBy>
  <cp:lastPrinted>2022-04-07T14:21:51Z</cp:lastPrinted>
  <dcterms:created xsi:type="dcterms:W3CDTF">2017-10-26T07:18:39Z</dcterms:created>
  <dcterms:modified xsi:type="dcterms:W3CDTF">2024-12-05T11:02:19Z</dcterms:modified>
</cp:coreProperties>
</file>