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2023\БЮДЖЕТ ДЛЯ ГРАЖДАН\ПРОЕКТ БЮДЖЕТА НА 2024 ГОД\Сведения о расходах\"/>
    </mc:Choice>
  </mc:AlternateContent>
  <bookViews>
    <workbookView xWindow="-120" yWindow="-120" windowWidth="29040" windowHeight="15840"/>
  </bookViews>
  <sheets>
    <sheet name="Лист2" sheetId="2" r:id="rId1"/>
  </sheets>
  <definedNames>
    <definedName name="_xlnm._FilterDatabase" localSheetId="0" hidden="1">Лист2!$A$4:$XFA$52</definedName>
  </definedNames>
  <calcPr calcId="152511"/>
</workbook>
</file>

<file path=xl/calcChain.xml><?xml version="1.0" encoding="utf-8"?>
<calcChain xmlns="http://schemas.openxmlformats.org/spreadsheetml/2006/main">
  <c r="K6" i="2" l="1"/>
  <c r="J6" i="2"/>
  <c r="I6" i="2"/>
  <c r="H6" i="2"/>
  <c r="H50" i="2" l="1"/>
  <c r="I50" i="2"/>
  <c r="J50" i="2"/>
  <c r="C50" i="2"/>
  <c r="D50" i="2"/>
  <c r="E50" i="2"/>
  <c r="D48" i="2"/>
  <c r="E48" i="2"/>
  <c r="F48" i="2"/>
  <c r="G48" i="2"/>
  <c r="H48" i="2"/>
  <c r="I48" i="2"/>
  <c r="J48" i="2"/>
  <c r="K48" i="2"/>
  <c r="C48" i="2"/>
  <c r="K15" i="2"/>
  <c r="K14" i="2" s="1"/>
  <c r="J15" i="2"/>
  <c r="J14" i="2" s="1"/>
  <c r="I15" i="2"/>
  <c r="I14" i="2" s="1"/>
  <c r="H15" i="2"/>
  <c r="D14" i="2"/>
  <c r="E14" i="2"/>
  <c r="F14" i="2"/>
  <c r="G14" i="2"/>
  <c r="H14" i="2"/>
  <c r="C14" i="2"/>
  <c r="C16" i="2"/>
  <c r="D32" i="2"/>
  <c r="J21" i="2" l="1"/>
  <c r="I7" i="2"/>
  <c r="I8" i="2"/>
  <c r="I9" i="2"/>
  <c r="I10" i="2"/>
  <c r="I13" i="2"/>
  <c r="H7" i="2"/>
  <c r="H8" i="2"/>
  <c r="H9" i="2"/>
  <c r="H10" i="2"/>
  <c r="H11" i="2"/>
  <c r="H12" i="2"/>
  <c r="H13" i="2"/>
  <c r="K18" i="2"/>
  <c r="I18" i="2"/>
  <c r="I34" i="2"/>
  <c r="I27" i="2"/>
  <c r="J18" i="2"/>
  <c r="H18" i="2"/>
  <c r="D16" i="2"/>
  <c r="E16" i="2"/>
  <c r="F16" i="2"/>
  <c r="G16" i="2"/>
  <c r="H17" i="2"/>
  <c r="H20" i="2"/>
  <c r="H21" i="2"/>
  <c r="H22" i="2"/>
  <c r="H23" i="2"/>
  <c r="H25" i="2"/>
  <c r="H26" i="2"/>
  <c r="H27" i="2"/>
  <c r="H28" i="2"/>
  <c r="H30" i="2"/>
  <c r="H32" i="2"/>
  <c r="H33" i="2"/>
  <c r="H34" i="2"/>
  <c r="H35" i="2"/>
  <c r="H36" i="2"/>
  <c r="H37" i="2"/>
  <c r="H39" i="2"/>
  <c r="H40" i="2"/>
  <c r="H42" i="2"/>
  <c r="H43" i="2"/>
  <c r="H44" i="2"/>
  <c r="H46" i="2"/>
  <c r="H47" i="2"/>
  <c r="D45" i="2"/>
  <c r="E45" i="2"/>
  <c r="F45" i="2"/>
  <c r="G45" i="2"/>
  <c r="D41" i="2"/>
  <c r="E41" i="2"/>
  <c r="F41" i="2"/>
  <c r="G41" i="2"/>
  <c r="D38" i="2"/>
  <c r="E38" i="2"/>
  <c r="F38" i="2"/>
  <c r="G38" i="2"/>
  <c r="D31" i="2"/>
  <c r="E31" i="2"/>
  <c r="F31" i="2"/>
  <c r="G31" i="2"/>
  <c r="D29" i="2"/>
  <c r="E29" i="2"/>
  <c r="F29" i="2"/>
  <c r="G29" i="2"/>
  <c r="D24" i="2"/>
  <c r="E24" i="2"/>
  <c r="F24" i="2"/>
  <c r="G24" i="2"/>
  <c r="D19" i="2"/>
  <c r="E19" i="2"/>
  <c r="F19" i="2"/>
  <c r="G19" i="2"/>
  <c r="C45" i="2"/>
  <c r="C41" i="2"/>
  <c r="C38" i="2"/>
  <c r="C31" i="2"/>
  <c r="C29" i="2"/>
  <c r="C24" i="2"/>
  <c r="C19" i="2"/>
  <c r="E5" i="2"/>
  <c r="F5" i="2"/>
  <c r="G5" i="2"/>
  <c r="C5" i="2"/>
  <c r="K22" i="2"/>
  <c r="K23" i="2"/>
  <c r="K25" i="2"/>
  <c r="K26" i="2"/>
  <c r="K27" i="2"/>
  <c r="K28" i="2"/>
  <c r="K30" i="2"/>
  <c r="K32" i="2"/>
  <c r="K33" i="2"/>
  <c r="K34" i="2"/>
  <c r="K35" i="2"/>
  <c r="K36" i="2"/>
  <c r="K37" i="2"/>
  <c r="K39" i="2"/>
  <c r="K40" i="2"/>
  <c r="K42" i="2"/>
  <c r="K43" i="2"/>
  <c r="K44" i="2"/>
  <c r="K46" i="2"/>
  <c r="K47" i="2"/>
  <c r="J22" i="2"/>
  <c r="J23" i="2"/>
  <c r="J25" i="2"/>
  <c r="J26" i="2"/>
  <c r="J27" i="2"/>
  <c r="J28" i="2"/>
  <c r="J30" i="2"/>
  <c r="J32" i="2"/>
  <c r="J33" i="2"/>
  <c r="J34" i="2"/>
  <c r="J35" i="2"/>
  <c r="J36" i="2"/>
  <c r="J37" i="2"/>
  <c r="J39" i="2"/>
  <c r="J40" i="2"/>
  <c r="J42" i="2"/>
  <c r="J43" i="2"/>
  <c r="J44" i="2"/>
  <c r="J46" i="2"/>
  <c r="J47" i="2"/>
  <c r="I22" i="2"/>
  <c r="I23" i="2"/>
  <c r="I25" i="2"/>
  <c r="I26" i="2"/>
  <c r="I28" i="2"/>
  <c r="I32" i="2"/>
  <c r="I33" i="2"/>
  <c r="I35" i="2"/>
  <c r="I36" i="2"/>
  <c r="I37" i="2"/>
  <c r="I39" i="2"/>
  <c r="I40" i="2"/>
  <c r="I42" i="2"/>
  <c r="I43" i="2"/>
  <c r="I44" i="2"/>
  <c r="I46" i="2"/>
  <c r="I47" i="2"/>
  <c r="K7" i="2"/>
  <c r="K8" i="2"/>
  <c r="K9" i="2"/>
  <c r="K10" i="2"/>
  <c r="K13" i="2"/>
  <c r="K17" i="2"/>
  <c r="K20" i="2"/>
  <c r="J7" i="2"/>
  <c r="J8" i="2"/>
  <c r="J9" i="2"/>
  <c r="J10" i="2"/>
  <c r="J11" i="2"/>
  <c r="J13" i="2"/>
  <c r="J17" i="2"/>
  <c r="J20" i="2"/>
  <c r="I20" i="2"/>
  <c r="G50" i="2" l="1"/>
  <c r="G52" i="2" s="1"/>
  <c r="F50" i="2"/>
  <c r="F52" i="2" s="1"/>
  <c r="E52" i="2"/>
  <c r="C52" i="2"/>
  <c r="J12" i="2"/>
  <c r="D5" i="2"/>
  <c r="K16" i="2"/>
  <c r="H16" i="2"/>
  <c r="J24" i="2"/>
  <c r="K29" i="2"/>
  <c r="K24" i="2"/>
  <c r="H45" i="2"/>
  <c r="J38" i="2"/>
  <c r="H31" i="2"/>
  <c r="H29" i="2"/>
  <c r="J16" i="2"/>
  <c r="I16" i="2"/>
  <c r="J45" i="2"/>
  <c r="J41" i="2"/>
  <c r="H41" i="2"/>
  <c r="H38" i="2"/>
  <c r="H24" i="2"/>
  <c r="H19" i="2"/>
  <c r="H5" i="2"/>
  <c r="K38" i="2"/>
  <c r="K31" i="2"/>
  <c r="K19" i="2"/>
  <c r="I45" i="2"/>
  <c r="K45" i="2"/>
  <c r="K41" i="2"/>
  <c r="J31" i="2"/>
  <c r="J29" i="2"/>
  <c r="J19" i="2"/>
  <c r="I5" i="2"/>
  <c r="I41" i="2"/>
  <c r="I38" i="2"/>
  <c r="I31" i="2"/>
  <c r="I24" i="2"/>
  <c r="I19" i="2"/>
  <c r="H52" i="2" l="1"/>
  <c r="K5" i="2"/>
  <c r="D52" i="2"/>
  <c r="K52" i="2" s="1"/>
  <c r="J5" i="2"/>
  <c r="I52" i="2"/>
  <c r="J52" i="2" l="1"/>
</calcChain>
</file>

<file path=xl/sharedStrings.xml><?xml version="1.0" encoding="utf-8"?>
<sst xmlns="http://schemas.openxmlformats.org/spreadsheetml/2006/main" count="67" uniqueCount="65">
  <si>
    <t>(+/-)</t>
  </si>
  <si>
    <t>%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</si>
  <si>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</si>
  <si>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</si>
  <si>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</si>
  <si>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</si>
  <si>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</si>
  <si>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</si>
  <si>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</si>
  <si>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</si>
  <si>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</si>
  <si>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</si>
  <si>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</si>
  <si>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</si>
  <si>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</si>
  <si>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</si>
  <si>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</si>
  <si>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</si>
  <si>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</si>
  <si>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</si>
  <si>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</si>
  <si>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</si>
  <si>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</si>
  <si>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</si>
  <si>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</si>
  <si>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</si>
  <si>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</si>
  <si>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</si>
  <si>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</si>
  <si>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</si>
  <si>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</si>
  <si>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</si>
  <si>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</si>
  <si>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</si>
  <si>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</si>
  <si>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</si>
  <si>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</si>
  <si>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</si>
  <si>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</si>
  <si>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</si>
  <si>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</si>
  <si>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</si>
  <si>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Итого</t>
  </si>
  <si>
    <t>Код</t>
  </si>
  <si>
    <t>Условно утвержденные расходы</t>
  </si>
  <si>
    <t>Всего: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</si>
  <si>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</si>
  <si>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</si>
  <si>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тыс.руб.</t>
  </si>
  <si>
    <t>Другие вопросы в области национальной безопасности и правоохранительной деятельности</t>
  </si>
  <si>
    <t>2025 год</t>
  </si>
  <si>
    <t>Отчет 2022 год</t>
  </si>
  <si>
    <t>2026 год</t>
  </si>
  <si>
    <t xml:space="preserve">Отклонение 2024 год к 2022 году </t>
  </si>
  <si>
    <t xml:space="preserve">Отклонение 2024 год к 2023 году </t>
  </si>
  <si>
    <t>НАЦИОНАЛЬНАЯ ОБОРОНА</t>
  </si>
  <si>
    <t>Мобилизационная и вневойсковая подготовка</t>
  </si>
  <si>
    <t>0200</t>
  </si>
  <si>
    <t>0203</t>
  </si>
  <si>
    <t>1300</t>
  </si>
  <si>
    <t>1301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</si>
  <si>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</si>
  <si>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</si>
  <si>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Оценка 
2023 год</t>
  </si>
  <si>
    <t>Расходы бюджета Георгиевского муниципального округа Ставропольского края по разделам и подразделам на 2024 год и плановый период 2025 и 2026 годов в сравнении с ожидаемым исполнением за 2023 год (оценка текущего финансового года) и отчетом за 2022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</si>
</sst>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000"/>
    <numFmt numFmtId="166" formatCode="#,##0.00_ ;[Red]\-#,##0.00\ "/>
    <numFmt numFmtId="172" formatCode="000;[Red]\-000;&quot;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53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/>
    <xf numFmtId="0" fontId="4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2" fillId="0" borderId="1" xfId="7" applyNumberFormat="1" applyFont="1" applyBorder="1" applyProtection="1">
      <protection hidden="1"/>
    </xf>
    <xf numFmtId="4" fontId="2" fillId="2" borderId="1" xfId="7" applyNumberFormat="1" applyFont="1" applyFill="1" applyBorder="1" applyProtection="1">
      <protection hidden="1"/>
    </xf>
    <xf numFmtId="4" fontId="2" fillId="0" borderId="1" xfId="1" applyNumberFormat="1" applyFont="1" applyBorder="1" applyProtection="1">
      <protection hidden="1"/>
    </xf>
    <xf numFmtId="4" fontId="2" fillId="2" borderId="1" xfId="1" applyNumberFormat="1" applyFont="1" applyFill="1" applyBorder="1" applyProtection="1">
      <protection hidden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top"/>
    </xf>
    <xf numFmtId="0" fontId="2" fillId="2" borderId="1" xfId="4" applyNumberFormat="1" applyFont="1" applyFill="1" applyBorder="1" applyAlignment="1" applyProtection="1">
      <alignment horizontal="justify" vertical="top" wrapText="1"/>
      <protection hidden="1"/>
    </xf>
    <xf numFmtId="166" fontId="2" fillId="2" borderId="1" xfId="5" applyNumberFormat="1" applyFont="1" applyFill="1" applyBorder="1" applyAlignment="1">
      <alignment horizontal="right" vertical="top"/>
    </xf>
    <xf numFmtId="4" fontId="2" fillId="2" borderId="1" xfId="5" applyNumberFormat="1" applyFont="1" applyFill="1" applyBorder="1" applyAlignment="1">
      <alignment horizontal="right" vertical="top"/>
    </xf>
    <xf numFmtId="4" fontId="2" fillId="2" borderId="1" xfId="4" applyNumberFormat="1" applyFont="1" applyFill="1" applyBorder="1" applyAlignment="1" applyProtection="1">
      <alignment horizontal="right" vertical="top"/>
      <protection hidden="1"/>
    </xf>
    <xf numFmtId="166" fontId="2" fillId="2" borderId="1" xfId="4" applyNumberFormat="1" applyFont="1" applyFill="1" applyBorder="1" applyAlignment="1" applyProtection="1">
      <alignment horizontal="right" vertical="top"/>
      <protection hidden="1"/>
    </xf>
    <xf numFmtId="165" fontId="2" fillId="0" borderId="1" xfId="0" applyNumberFormat="1" applyFont="1" applyBorder="1" applyAlignment="1">
      <alignment horizontal="center" vertical="top"/>
    </xf>
    <xf numFmtId="0" fontId="2" fillId="0" borderId="1" xfId="4" applyNumberFormat="1" applyFont="1" applyFill="1" applyBorder="1" applyAlignment="1" applyProtection="1">
      <alignment horizontal="justify" vertical="top" wrapText="1"/>
      <protection hidden="1"/>
    </xf>
    <xf numFmtId="4" fontId="2" fillId="3" borderId="1" xfId="0" applyNumberFormat="1" applyFont="1" applyFill="1" applyBorder="1"/>
    <xf numFmtId="4" fontId="8" fillId="0" borderId="1" xfId="0" applyNumberFormat="1" applyFont="1" applyBorder="1"/>
    <xf numFmtId="4" fontId="2" fillId="0" borderId="1" xfId="4" applyNumberFormat="1" applyFont="1" applyFill="1" applyBorder="1" applyAlignment="1" applyProtection="1">
      <alignment horizontal="right" vertical="top"/>
      <protection hidden="1"/>
    </xf>
    <xf numFmtId="166" fontId="2" fillId="0" borderId="1" xfId="4" applyNumberFormat="1" applyFont="1" applyFill="1" applyBorder="1" applyAlignment="1" applyProtection="1">
      <alignment horizontal="right" vertical="top"/>
      <protection hidden="1"/>
    </xf>
    <xf numFmtId="4" fontId="2" fillId="3" borderId="1" xfId="4" applyNumberFormat="1" applyFont="1" applyFill="1" applyBorder="1" applyAlignment="1" applyProtection="1">
      <alignment horizontal="right" vertical="top"/>
      <protection hidden="1"/>
    </xf>
    <xf numFmtId="166" fontId="2" fillId="3" borderId="1" xfId="4" applyNumberFormat="1" applyFont="1" applyFill="1" applyBorder="1" applyAlignment="1" applyProtection="1">
      <alignment horizontal="right" vertical="top"/>
      <protection hidden="1"/>
    </xf>
    <xf numFmtId="49" fontId="2" fillId="0" borderId="1" xfId="7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alignment wrapText="1"/>
      <protection hidden="1"/>
    </xf>
    <xf numFmtId="4" fontId="2" fillId="2" borderId="1" xfId="5" applyNumberFormat="1" applyFont="1" applyFill="1" applyBorder="1" applyAlignment="1">
      <alignment vertical="top"/>
    </xf>
    <xf numFmtId="0" fontId="2" fillId="3" borderId="1" xfId="4" applyNumberFormat="1" applyFont="1" applyFill="1" applyBorder="1" applyAlignment="1" applyProtection="1">
      <alignment horizontal="justify" vertical="top" wrapText="1"/>
      <protection hidden="1"/>
    </xf>
    <xf numFmtId="49" fontId="2" fillId="2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66" fontId="2" fillId="0" borderId="1" xfId="4" applyNumberFormat="1" applyFont="1" applyFill="1" applyBorder="1" applyAlignment="1" applyProtection="1">
      <alignment horizontal="justify" vertical="top" wrapText="1"/>
      <protection hidden="1"/>
    </xf>
    <xf numFmtId="166" fontId="2" fillId="3" borderId="1" xfId="4" applyNumberFormat="1" applyFont="1" applyFill="1" applyBorder="1" applyAlignment="1" applyProtection="1">
      <alignment horizontal="justify" vertical="top" wrapText="1"/>
      <protection hidden="1"/>
    </xf>
    <xf numFmtId="0" fontId="2" fillId="0" borderId="0" xfId="0" applyFont="1" applyFill="1"/>
    <xf numFmtId="0" fontId="2" fillId="0" borderId="0" xfId="0" applyFont="1"/>
    <xf numFmtId="49" fontId="2" fillId="2" borderId="1" xfId="7" applyNumberFormat="1" applyFont="1" applyFill="1" applyBorder="1" applyAlignment="1" applyProtection="1">
      <alignment horizontal="center"/>
      <protection hidden="1"/>
    </xf>
    <xf numFmtId="172" fontId="2" fillId="2" borderId="1" xfId="1" applyNumberFormat="1" applyFont="1" applyFill="1" applyBorder="1" applyAlignment="1" applyProtection="1">
      <alignment wrapText="1"/>
      <protection hidden="1"/>
    </xf>
    <xf numFmtId="0" fontId="2" fillId="2" borderId="1" xfId="4" applyNumberFormat="1" applyFont="1" applyFill="1" applyBorder="1" applyAlignment="1" applyProtection="1">
      <alignment horizontal="justify"/>
      <protection hidden="1"/>
    </xf>
    <xf numFmtId="166" fontId="2" fillId="2" borderId="1" xfId="4" applyNumberFormat="1" applyFont="1" applyFill="1" applyBorder="1" applyAlignment="1" applyProtection="1">
      <alignment horizontal="right"/>
      <protection hidden="1"/>
    </xf>
    <xf numFmtId="4" fontId="2" fillId="2" borderId="1" xfId="4" applyNumberFormat="1" applyFont="1" applyFill="1" applyBorder="1" applyAlignment="1" applyProtection="1">
      <alignment horizontal="right"/>
      <protection hidden="1"/>
    </xf>
  </cellXfs>
  <cellStyles count="8">
    <cellStyle name="Обычный" xfId="0" builtinId="0"/>
    <cellStyle name="Обычный 2" xfId="1"/>
    <cellStyle name="Обычный 3" xfId="7"/>
    <cellStyle name="Обычный 4" xfId="6"/>
    <cellStyle name="Обычный_tmp" xfId="4"/>
    <cellStyle name="Финансовый" xfId="5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5" zoomScaleNormal="85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A3" sqref="A3:K52"/>
    </sheetView>
  </sheetViews>
  <sheetFormatPr defaultColWidth="9.109375" defaultRowHeight="14.4" x14ac:dyDescent="0.3"/>
  <cols>
    <col min="1" max="1" width="6.109375" style="5" customWidth="1"/>
    <col min="2" max="2" width="56" style="2" customWidth="1"/>
    <col min="3" max="3" width="14.21875" style="2" bestFit="1" customWidth="1"/>
    <col min="4" max="7" width="12.44140625" style="2" bestFit="1" customWidth="1"/>
    <col min="8" max="8" width="12.5546875" style="2" bestFit="1" customWidth="1"/>
    <col min="9" max="9" width="8.77734375" style="2" bestFit="1" customWidth="1"/>
    <col min="10" max="10" width="11.88671875" style="2" bestFit="1" customWidth="1"/>
    <col min="11" max="11" width="8.88671875" style="2" bestFit="1" customWidth="1"/>
    <col min="12" max="12" width="9.109375" style="6"/>
    <col min="13" max="16384" width="9.109375" style="2"/>
  </cols>
  <sheetData>
    <row r="1" spans="1:12" ht="42" customHeight="1" x14ac:dyDescent="0.3">
      <c r="A1" s="1"/>
      <c r="B1" s="10" t="s">
        <v>64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4" customFormat="1" ht="15.6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7" t="s">
        <v>48</v>
      </c>
      <c r="L2" s="8"/>
    </row>
    <row r="3" spans="1:12" s="47" customFormat="1" ht="33.75" customHeight="1" x14ac:dyDescent="0.25">
      <c r="A3" s="15" t="s">
        <v>43</v>
      </c>
      <c r="B3" s="15" t="s">
        <v>2</v>
      </c>
      <c r="C3" s="16" t="s">
        <v>51</v>
      </c>
      <c r="D3" s="16" t="s">
        <v>63</v>
      </c>
      <c r="E3" s="17" t="s">
        <v>46</v>
      </c>
      <c r="F3" s="17" t="s">
        <v>50</v>
      </c>
      <c r="G3" s="17" t="s">
        <v>52</v>
      </c>
      <c r="H3" s="18" t="s">
        <v>53</v>
      </c>
      <c r="I3" s="18"/>
      <c r="J3" s="18" t="s">
        <v>54</v>
      </c>
      <c r="K3" s="18"/>
      <c r="L3" s="46"/>
    </row>
    <row r="4" spans="1:12" s="47" customFormat="1" ht="20.25" customHeight="1" x14ac:dyDescent="0.25">
      <c r="A4" s="15"/>
      <c r="B4" s="15"/>
      <c r="C4" s="16"/>
      <c r="D4" s="16"/>
      <c r="E4" s="17"/>
      <c r="F4" s="17"/>
      <c r="G4" s="17"/>
      <c r="H4" s="19" t="s">
        <v>0</v>
      </c>
      <c r="I4" s="19" t="s">
        <v>1</v>
      </c>
      <c r="J4" s="19" t="s">
        <v>0</v>
      </c>
      <c r="K4" s="19" t="s">
        <v>1</v>
      </c>
      <c r="L4" s="46"/>
    </row>
    <row r="5" spans="1:12" s="47" customFormat="1" ht="13.2" x14ac:dyDescent="0.25">
      <c r="A5" s="20">
        <v>100</v>
      </c>
      <c r="B5" s="21" t="s">
        <v>3</v>
      </c>
      <c r="C5" s="22">
        <f t="shared" ref="C5:H5" si="0">SUM(C6:C13)</f>
        <v>335604.87260999996</v>
      </c>
      <c r="D5" s="22">
        <f t="shared" si="0"/>
        <v>333366.391</v>
      </c>
      <c r="E5" s="22">
        <f t="shared" si="0"/>
        <v>408397.1727</v>
      </c>
      <c r="F5" s="22">
        <f t="shared" si="0"/>
        <v>333672.31371999998</v>
      </c>
      <c r="G5" s="22">
        <f t="shared" si="0"/>
        <v>333677.16931999999</v>
      </c>
      <c r="H5" s="23">
        <f t="shared" si="0"/>
        <v>72792.300090000048</v>
      </c>
      <c r="I5" s="24">
        <f>E5/C5*100</f>
        <v>121.6898817719463</v>
      </c>
      <c r="J5" s="24">
        <f>E5-D5</f>
        <v>75030.781699999992</v>
      </c>
      <c r="K5" s="25">
        <f>E5/D5*100</f>
        <v>122.5070024230487</v>
      </c>
      <c r="L5" s="46"/>
    </row>
    <row r="6" spans="1:12" s="47" customFormat="1" ht="26.4" x14ac:dyDescent="0.25">
      <c r="A6" s="26">
        <v>102</v>
      </c>
      <c r="B6" s="27" t="s">
        <v>4</v>
      </c>
      <c r="C6" s="11">
        <v>2312.5697099999998</v>
      </c>
      <c r="D6" s="28">
        <v>2477.527</v>
      </c>
      <c r="E6" s="29">
        <v>2490.0358900000001</v>
      </c>
      <c r="F6" s="29">
        <v>2490.0358900000001</v>
      </c>
      <c r="G6" s="29">
        <v>2490.0358900000001</v>
      </c>
      <c r="H6" s="30">
        <f>E6-C6</f>
        <v>177.46618000000035</v>
      </c>
      <c r="I6" s="30">
        <f>E6/C6*100</f>
        <v>107.67398185804311</v>
      </c>
      <c r="J6" s="30">
        <f>E6-D6</f>
        <v>12.508890000000065</v>
      </c>
      <c r="K6" s="31">
        <f>E6/D6*100</f>
        <v>100.50489419489676</v>
      </c>
      <c r="L6" s="46"/>
    </row>
    <row r="7" spans="1:12" s="47" customFormat="1" ht="39.6" x14ac:dyDescent="0.25">
      <c r="A7" s="26">
        <v>103</v>
      </c>
      <c r="B7" s="27" t="s">
        <v>5</v>
      </c>
      <c r="C7" s="11">
        <v>7319.3087699999996</v>
      </c>
      <c r="D7" s="28">
        <v>7041.27</v>
      </c>
      <c r="E7" s="29">
        <v>7135.5660699999999</v>
      </c>
      <c r="F7" s="29">
        <v>7135.5660699999999</v>
      </c>
      <c r="G7" s="29">
        <v>7135.5660699999999</v>
      </c>
      <c r="H7" s="30">
        <f t="shared" ref="H7:H46" si="1">E7-C7</f>
        <v>-183.74269999999979</v>
      </c>
      <c r="I7" s="30">
        <f t="shared" ref="I7:I47" si="2">E7/C7*100</f>
        <v>97.489616768825016</v>
      </c>
      <c r="J7" s="30">
        <f t="shared" ref="J6:J47" si="3">E7-D7</f>
        <v>94.296069999999418</v>
      </c>
      <c r="K7" s="31">
        <f t="shared" ref="K6:K47" si="4">E7/D7*100</f>
        <v>101.33919122544654</v>
      </c>
      <c r="L7" s="46"/>
    </row>
    <row r="8" spans="1:12" s="47" customFormat="1" ht="39.6" x14ac:dyDescent="0.25">
      <c r="A8" s="26">
        <v>104</v>
      </c>
      <c r="B8" s="27" t="s">
        <v>6</v>
      </c>
      <c r="C8" s="11">
        <v>86248.794609999997</v>
      </c>
      <c r="D8" s="28">
        <v>87564.86</v>
      </c>
      <c r="E8" s="29">
        <v>87946.556450000004</v>
      </c>
      <c r="F8" s="29">
        <v>88363.408549999993</v>
      </c>
      <c r="G8" s="29">
        <v>88365.697549999997</v>
      </c>
      <c r="H8" s="30">
        <f t="shared" si="1"/>
        <v>1697.7618400000065</v>
      </c>
      <c r="I8" s="30">
        <f t="shared" si="2"/>
        <v>101.96844703474055</v>
      </c>
      <c r="J8" s="30">
        <f t="shared" si="3"/>
        <v>381.6964500000031</v>
      </c>
      <c r="K8" s="31">
        <f t="shared" si="4"/>
        <v>100.43590139925993</v>
      </c>
      <c r="L8" s="46"/>
    </row>
    <row r="9" spans="1:12" s="47" customFormat="1" ht="13.2" x14ac:dyDescent="0.25">
      <c r="A9" s="26">
        <v>105</v>
      </c>
      <c r="B9" s="27" t="s">
        <v>7</v>
      </c>
      <c r="C9" s="11">
        <v>145.631</v>
      </c>
      <c r="D9" s="28">
        <v>4.2169999999999996</v>
      </c>
      <c r="E9" s="29">
        <v>3.4803000000000002</v>
      </c>
      <c r="F9" s="29">
        <v>3.8475000000000001</v>
      </c>
      <c r="G9" s="29">
        <v>4.6689999999999996</v>
      </c>
      <c r="H9" s="30">
        <f t="shared" si="1"/>
        <v>-142.1507</v>
      </c>
      <c r="I9" s="30">
        <f t="shared" si="2"/>
        <v>2.3898071152433205</v>
      </c>
      <c r="J9" s="30">
        <f t="shared" si="3"/>
        <v>-0.73669999999999947</v>
      </c>
      <c r="K9" s="31">
        <f t="shared" si="4"/>
        <v>82.530234764050277</v>
      </c>
      <c r="L9" s="46"/>
    </row>
    <row r="10" spans="1:12" s="47" customFormat="1" ht="39.6" x14ac:dyDescent="0.25">
      <c r="A10" s="26">
        <v>106</v>
      </c>
      <c r="B10" s="27" t="s">
        <v>8</v>
      </c>
      <c r="C10" s="11">
        <v>22870.60714</v>
      </c>
      <c r="D10" s="28">
        <v>17199.045999999998</v>
      </c>
      <c r="E10" s="29">
        <v>22768.701359999999</v>
      </c>
      <c r="F10" s="29">
        <v>22768.754260000002</v>
      </c>
      <c r="G10" s="29">
        <v>22769.396359999999</v>
      </c>
      <c r="H10" s="30">
        <f t="shared" si="1"/>
        <v>-101.90578000000096</v>
      </c>
      <c r="I10" s="30">
        <f t="shared" si="2"/>
        <v>99.554424684153787</v>
      </c>
      <c r="J10" s="30">
        <f t="shared" si="3"/>
        <v>5569.6553600000007</v>
      </c>
      <c r="K10" s="31">
        <f t="shared" si="4"/>
        <v>132.38351336463663</v>
      </c>
      <c r="L10" s="46"/>
    </row>
    <row r="11" spans="1:12" s="47" customFormat="1" ht="13.2" x14ac:dyDescent="0.25">
      <c r="A11" s="26">
        <v>107</v>
      </c>
      <c r="B11" s="27" t="s">
        <v>9</v>
      </c>
      <c r="C11" s="11">
        <v>13598.79393</v>
      </c>
      <c r="D11" s="28"/>
      <c r="E11" s="31"/>
      <c r="F11" s="31"/>
      <c r="G11" s="31"/>
      <c r="H11" s="30">
        <f t="shared" si="1"/>
        <v>-13598.79393</v>
      </c>
      <c r="I11" s="30">
        <v>0</v>
      </c>
      <c r="J11" s="30">
        <f t="shared" si="3"/>
        <v>0</v>
      </c>
      <c r="K11" s="31">
        <v>0</v>
      </c>
      <c r="L11" s="46"/>
    </row>
    <row r="12" spans="1:12" s="47" customFormat="1" ht="13.2" x14ac:dyDescent="0.25">
      <c r="A12" s="26">
        <v>111</v>
      </c>
      <c r="B12" s="27" t="s">
        <v>10</v>
      </c>
      <c r="C12" s="11">
        <v>0</v>
      </c>
      <c r="D12" s="28"/>
      <c r="E12" s="29">
        <v>15000</v>
      </c>
      <c r="F12" s="31"/>
      <c r="G12" s="31"/>
      <c r="H12" s="30">
        <f t="shared" si="1"/>
        <v>15000</v>
      </c>
      <c r="I12" s="30"/>
      <c r="J12" s="32">
        <f t="shared" si="3"/>
        <v>15000</v>
      </c>
      <c r="K12" s="33">
        <v>0</v>
      </c>
      <c r="L12" s="46"/>
    </row>
    <row r="13" spans="1:12" s="47" customFormat="1" ht="13.2" x14ac:dyDescent="0.25">
      <c r="A13" s="26">
        <v>113</v>
      </c>
      <c r="B13" s="27" t="s">
        <v>11</v>
      </c>
      <c r="C13" s="11">
        <v>203109.16744999998</v>
      </c>
      <c r="D13" s="28">
        <v>219079.47099999999</v>
      </c>
      <c r="E13" s="29">
        <v>273052.83263000002</v>
      </c>
      <c r="F13" s="29">
        <v>212910.70144999999</v>
      </c>
      <c r="G13" s="29">
        <v>212911.80445</v>
      </c>
      <c r="H13" s="30">
        <f t="shared" si="1"/>
        <v>69943.66518000004</v>
      </c>
      <c r="I13" s="30">
        <f t="shared" si="2"/>
        <v>134.43648854363911</v>
      </c>
      <c r="J13" s="32">
        <f t="shared" si="3"/>
        <v>53973.361630000029</v>
      </c>
      <c r="K13" s="33">
        <f t="shared" si="4"/>
        <v>124.63643050790461</v>
      </c>
      <c r="L13" s="46"/>
    </row>
    <row r="14" spans="1:12" s="47" customFormat="1" ht="13.2" x14ac:dyDescent="0.25">
      <c r="A14" s="48" t="s">
        <v>57</v>
      </c>
      <c r="B14" s="49" t="s">
        <v>55</v>
      </c>
      <c r="C14" s="12">
        <f>SUM(C15)</f>
        <v>4537.2980199999993</v>
      </c>
      <c r="D14" s="12">
        <f t="shared" ref="D14:K14" si="5">SUM(D15)</f>
        <v>0</v>
      </c>
      <c r="E14" s="12">
        <f t="shared" si="5"/>
        <v>3275.5959199999998</v>
      </c>
      <c r="F14" s="12">
        <f t="shared" si="5"/>
        <v>3387.0795899999998</v>
      </c>
      <c r="G14" s="12">
        <f t="shared" si="5"/>
        <v>3387.0795899999998</v>
      </c>
      <c r="H14" s="12">
        <f t="shared" si="5"/>
        <v>-1261.7020999999995</v>
      </c>
      <c r="I14" s="12">
        <f t="shared" si="5"/>
        <v>72.192655310748137</v>
      </c>
      <c r="J14" s="12">
        <f t="shared" si="5"/>
        <v>3275.5959199999998</v>
      </c>
      <c r="K14" s="12" t="e">
        <f t="shared" si="5"/>
        <v>#DIV/0!</v>
      </c>
      <c r="L14" s="46"/>
    </row>
    <row r="15" spans="1:12" s="47" customFormat="1" ht="13.2" x14ac:dyDescent="0.25">
      <c r="A15" s="34" t="s">
        <v>58</v>
      </c>
      <c r="B15" s="35" t="s">
        <v>56</v>
      </c>
      <c r="C15" s="13">
        <v>4537.2980199999993</v>
      </c>
      <c r="D15" s="28"/>
      <c r="E15" s="29">
        <v>3275.5959199999998</v>
      </c>
      <c r="F15" s="29">
        <v>3387.0795899999998</v>
      </c>
      <c r="G15" s="29">
        <v>3387.0795899999998</v>
      </c>
      <c r="H15" s="30">
        <f t="shared" ref="H15" si="6">E15-C15</f>
        <v>-1261.7020999999995</v>
      </c>
      <c r="I15" s="30">
        <f t="shared" ref="I15" si="7">E15/C15*100</f>
        <v>72.192655310748137</v>
      </c>
      <c r="J15" s="32">
        <f t="shared" ref="J15" si="8">E15-D15</f>
        <v>3275.5959199999998</v>
      </c>
      <c r="K15" s="33" t="e">
        <f t="shared" ref="K15" si="9">E15/D15*100</f>
        <v>#DIV/0!</v>
      </c>
      <c r="L15" s="46"/>
    </row>
    <row r="16" spans="1:12" s="47" customFormat="1" ht="26.4" x14ac:dyDescent="0.25">
      <c r="A16" s="20">
        <v>300</v>
      </c>
      <c r="B16" s="21" t="s">
        <v>12</v>
      </c>
      <c r="C16" s="22">
        <f>SUM(C17:C18)</f>
        <v>38468.527629999997</v>
      </c>
      <c r="D16" s="22">
        <f t="shared" ref="D16:H16" si="10">SUM(D17:D18)</f>
        <v>34244.602659999997</v>
      </c>
      <c r="E16" s="22">
        <f t="shared" si="10"/>
        <v>38680.554479999999</v>
      </c>
      <c r="F16" s="22">
        <f t="shared" si="10"/>
        <v>38390.504090000002</v>
      </c>
      <c r="G16" s="22">
        <f t="shared" si="10"/>
        <v>38390.504090000002</v>
      </c>
      <c r="H16" s="23">
        <f t="shared" si="10"/>
        <v>212.02685000000065</v>
      </c>
      <c r="I16" s="24">
        <f t="shared" si="2"/>
        <v>100.55116965234367</v>
      </c>
      <c r="J16" s="24">
        <f t="shared" si="3"/>
        <v>4435.951820000002</v>
      </c>
      <c r="K16" s="25">
        <f t="shared" si="4"/>
        <v>112.95372547914388</v>
      </c>
      <c r="L16" s="46"/>
    </row>
    <row r="17" spans="1:12" s="47" customFormat="1" ht="26.4" x14ac:dyDescent="0.25">
      <c r="A17" s="26">
        <v>310</v>
      </c>
      <c r="B17" s="27" t="s">
        <v>47</v>
      </c>
      <c r="C17" s="13">
        <v>35902.074009999997</v>
      </c>
      <c r="D17" s="28">
        <v>32316.08366</v>
      </c>
      <c r="E17" s="29">
        <v>35862.331319999998</v>
      </c>
      <c r="F17" s="29">
        <v>35572.280930000001</v>
      </c>
      <c r="G17" s="29">
        <v>35572.280930000001</v>
      </c>
      <c r="H17" s="30">
        <f t="shared" si="1"/>
        <v>-39.742689999999129</v>
      </c>
      <c r="I17" s="30">
        <v>0</v>
      </c>
      <c r="J17" s="30">
        <f t="shared" si="3"/>
        <v>3546.2476599999973</v>
      </c>
      <c r="K17" s="31">
        <f t="shared" si="4"/>
        <v>110.97363064568819</v>
      </c>
      <c r="L17" s="46"/>
    </row>
    <row r="18" spans="1:12" s="47" customFormat="1" ht="26.4" x14ac:dyDescent="0.25">
      <c r="A18" s="26">
        <v>314</v>
      </c>
      <c r="B18" s="27" t="s">
        <v>49</v>
      </c>
      <c r="C18" s="13">
        <v>2566.4536200000002</v>
      </c>
      <c r="D18" s="28">
        <v>1928.519</v>
      </c>
      <c r="E18" s="29">
        <v>2818.22316</v>
      </c>
      <c r="F18" s="29">
        <v>2818.22316</v>
      </c>
      <c r="G18" s="29">
        <v>2818.22316</v>
      </c>
      <c r="H18" s="30">
        <f t="shared" si="1"/>
        <v>251.76953999999978</v>
      </c>
      <c r="I18" s="30">
        <f t="shared" si="2"/>
        <v>109.81001713952656</v>
      </c>
      <c r="J18" s="30">
        <f t="shared" si="3"/>
        <v>889.70416</v>
      </c>
      <c r="K18" s="31">
        <f t="shared" si="4"/>
        <v>146.13406245932759</v>
      </c>
      <c r="L18" s="46"/>
    </row>
    <row r="19" spans="1:12" s="47" customFormat="1" ht="13.2" x14ac:dyDescent="0.25">
      <c r="A19" s="20">
        <v>400</v>
      </c>
      <c r="B19" s="21" t="s">
        <v>13</v>
      </c>
      <c r="C19" s="22">
        <f t="shared" ref="C19:H19" si="11">SUM(C20:C23)</f>
        <v>201567.47960000002</v>
      </c>
      <c r="D19" s="22">
        <f t="shared" si="11"/>
        <v>446188.65900000004</v>
      </c>
      <c r="E19" s="22">
        <f t="shared" si="11"/>
        <v>201103.81890000001</v>
      </c>
      <c r="F19" s="22">
        <f t="shared" si="11"/>
        <v>129682.67461999999</v>
      </c>
      <c r="G19" s="22">
        <f t="shared" si="11"/>
        <v>84639.855119999993</v>
      </c>
      <c r="H19" s="23">
        <f t="shared" si="11"/>
        <v>-463.66070000000673</v>
      </c>
      <c r="I19" s="24">
        <f t="shared" si="2"/>
        <v>99.769972467324536</v>
      </c>
      <c r="J19" s="24">
        <f t="shared" si="3"/>
        <v>-245084.84010000003</v>
      </c>
      <c r="K19" s="25">
        <f t="shared" si="4"/>
        <v>45.071477018424169</v>
      </c>
      <c r="L19" s="46"/>
    </row>
    <row r="20" spans="1:12" s="47" customFormat="1" ht="13.2" x14ac:dyDescent="0.25">
      <c r="A20" s="26">
        <v>405</v>
      </c>
      <c r="B20" s="27" t="s">
        <v>14</v>
      </c>
      <c r="C20" s="13">
        <v>9004.4289700000008</v>
      </c>
      <c r="D20" s="28">
        <v>34958.938000000002</v>
      </c>
      <c r="E20" s="29">
        <v>9020.2779100000007</v>
      </c>
      <c r="F20" s="29">
        <v>3800.2779100000002</v>
      </c>
      <c r="G20" s="29">
        <v>3800.2779100000002</v>
      </c>
      <c r="H20" s="30">
        <f t="shared" si="1"/>
        <v>15.848939999999857</v>
      </c>
      <c r="I20" s="30">
        <f t="shared" si="2"/>
        <v>100.17601271610674</v>
      </c>
      <c r="J20" s="30">
        <f t="shared" si="3"/>
        <v>-25938.660090000001</v>
      </c>
      <c r="K20" s="31">
        <f t="shared" si="4"/>
        <v>25.802494086061767</v>
      </c>
      <c r="L20" s="46"/>
    </row>
    <row r="21" spans="1:12" s="47" customFormat="1" ht="13.2" x14ac:dyDescent="0.25">
      <c r="A21" s="26">
        <v>408</v>
      </c>
      <c r="B21" s="27" t="s">
        <v>15</v>
      </c>
      <c r="C21" s="13">
        <v>0</v>
      </c>
      <c r="D21" s="31"/>
      <c r="E21" s="29">
        <v>200</v>
      </c>
      <c r="F21" s="31"/>
      <c r="G21" s="31"/>
      <c r="H21" s="30">
        <f t="shared" si="1"/>
        <v>200</v>
      </c>
      <c r="I21" s="30">
        <v>0</v>
      </c>
      <c r="J21" s="30">
        <f t="shared" si="3"/>
        <v>200</v>
      </c>
      <c r="K21" s="31">
        <v>0</v>
      </c>
      <c r="L21" s="46"/>
    </row>
    <row r="22" spans="1:12" s="47" customFormat="1" ht="13.2" x14ac:dyDescent="0.25">
      <c r="A22" s="26">
        <v>409</v>
      </c>
      <c r="B22" s="27" t="s">
        <v>16</v>
      </c>
      <c r="C22" s="13">
        <v>190133.38562000002</v>
      </c>
      <c r="D22" s="28">
        <v>408434.72100000002</v>
      </c>
      <c r="E22" s="29">
        <v>186553.54099000001</v>
      </c>
      <c r="F22" s="29">
        <v>123452.39670999999</v>
      </c>
      <c r="G22" s="29">
        <v>78409.577209999989</v>
      </c>
      <c r="H22" s="30">
        <f t="shared" si="1"/>
        <v>-3579.8446300000069</v>
      </c>
      <c r="I22" s="30">
        <f t="shared" si="2"/>
        <v>98.117193033550308</v>
      </c>
      <c r="J22" s="30">
        <f t="shared" si="3"/>
        <v>-221881.18001000001</v>
      </c>
      <c r="K22" s="31">
        <f t="shared" si="4"/>
        <v>45.675240472516052</v>
      </c>
      <c r="L22" s="46"/>
    </row>
    <row r="23" spans="1:12" s="47" customFormat="1" ht="13.2" x14ac:dyDescent="0.25">
      <c r="A23" s="26">
        <v>412</v>
      </c>
      <c r="B23" s="27" t="s">
        <v>17</v>
      </c>
      <c r="C23" s="13">
        <v>2429.6650099999997</v>
      </c>
      <c r="D23" s="28">
        <v>2795</v>
      </c>
      <c r="E23" s="29">
        <v>5330</v>
      </c>
      <c r="F23" s="29">
        <v>2430</v>
      </c>
      <c r="G23" s="29">
        <v>2430</v>
      </c>
      <c r="H23" s="30">
        <f t="shared" si="1"/>
        <v>2900.3349900000003</v>
      </c>
      <c r="I23" s="30">
        <f t="shared" si="2"/>
        <v>219.37180549840494</v>
      </c>
      <c r="J23" s="30">
        <f t="shared" si="3"/>
        <v>2535</v>
      </c>
      <c r="K23" s="31">
        <f t="shared" si="4"/>
        <v>190.69767441860466</v>
      </c>
      <c r="L23" s="46"/>
    </row>
    <row r="24" spans="1:12" s="47" customFormat="1" ht="13.2" x14ac:dyDescent="0.25">
      <c r="A24" s="20">
        <v>500</v>
      </c>
      <c r="B24" s="21" t="s">
        <v>18</v>
      </c>
      <c r="C24" s="22">
        <f>SUM(C25:C28)</f>
        <v>251263.66411000001</v>
      </c>
      <c r="D24" s="22">
        <f t="shared" ref="D24:H24" si="12">SUM(D25:D28)</f>
        <v>436390.66257000004</v>
      </c>
      <c r="E24" s="22">
        <f t="shared" si="12"/>
        <v>1683264.3889600001</v>
      </c>
      <c r="F24" s="22">
        <f t="shared" si="12"/>
        <v>172563.14152999999</v>
      </c>
      <c r="G24" s="22">
        <f t="shared" si="12"/>
        <v>183063.14152999999</v>
      </c>
      <c r="H24" s="36">
        <f t="shared" si="12"/>
        <v>1432000.7248499999</v>
      </c>
      <c r="I24" s="24">
        <f t="shared" si="2"/>
        <v>669.91954245445072</v>
      </c>
      <c r="J24" s="24">
        <f t="shared" si="3"/>
        <v>1246873.72639</v>
      </c>
      <c r="K24" s="25">
        <f t="shared" si="4"/>
        <v>385.72419928668683</v>
      </c>
      <c r="L24" s="46"/>
    </row>
    <row r="25" spans="1:12" s="47" customFormat="1" ht="13.2" x14ac:dyDescent="0.25">
      <c r="A25" s="26">
        <v>501</v>
      </c>
      <c r="B25" s="27" t="s">
        <v>19</v>
      </c>
      <c r="C25" s="13">
        <v>62050.021979999998</v>
      </c>
      <c r="D25" s="28">
        <v>154699.76</v>
      </c>
      <c r="E25" s="29">
        <v>1452094.19209</v>
      </c>
      <c r="F25" s="29">
        <v>35.933999999999997</v>
      </c>
      <c r="G25" s="29">
        <v>4035.9340000000002</v>
      </c>
      <c r="H25" s="30">
        <f t="shared" si="1"/>
        <v>1390044.1701100001</v>
      </c>
      <c r="I25" s="30">
        <f t="shared" si="2"/>
        <v>2340.1993194426909</v>
      </c>
      <c r="J25" s="30">
        <f t="shared" si="3"/>
        <v>1297394.43209</v>
      </c>
      <c r="K25" s="31">
        <f t="shared" si="4"/>
        <v>938.65316409669936</v>
      </c>
      <c r="L25" s="46"/>
    </row>
    <row r="26" spans="1:12" s="47" customFormat="1" ht="13.2" x14ac:dyDescent="0.25">
      <c r="A26" s="26">
        <v>502</v>
      </c>
      <c r="B26" s="27" t="s">
        <v>20</v>
      </c>
      <c r="C26" s="13">
        <v>4132.6000899999999</v>
      </c>
      <c r="D26" s="28">
        <v>5008.9771899999996</v>
      </c>
      <c r="E26" s="29">
        <v>2660.7571899999998</v>
      </c>
      <c r="F26" s="29">
        <v>1660.75719</v>
      </c>
      <c r="G26" s="29">
        <v>2660.7571899999998</v>
      </c>
      <c r="H26" s="30">
        <f t="shared" si="1"/>
        <v>-1471.8429000000001</v>
      </c>
      <c r="I26" s="30">
        <f t="shared" si="2"/>
        <v>64.384579491213231</v>
      </c>
      <c r="J26" s="30">
        <f t="shared" si="3"/>
        <v>-2348.2199999999998</v>
      </c>
      <c r="K26" s="31">
        <f t="shared" si="4"/>
        <v>53.119770545411491</v>
      </c>
      <c r="L26" s="46"/>
    </row>
    <row r="27" spans="1:12" s="47" customFormat="1" ht="13.2" x14ac:dyDescent="0.25">
      <c r="A27" s="26">
        <v>503</v>
      </c>
      <c r="B27" s="37" t="s">
        <v>21</v>
      </c>
      <c r="C27" s="13">
        <v>57690.672130000006</v>
      </c>
      <c r="D27" s="28">
        <v>155250.07769999999</v>
      </c>
      <c r="E27" s="29">
        <v>107206.12678000001</v>
      </c>
      <c r="F27" s="29">
        <v>51972.439680000003</v>
      </c>
      <c r="G27" s="29">
        <v>57472.439680000003</v>
      </c>
      <c r="H27" s="30">
        <f t="shared" si="1"/>
        <v>49515.45465</v>
      </c>
      <c r="I27" s="30">
        <f t="shared" si="2"/>
        <v>185.82922129668034</v>
      </c>
      <c r="J27" s="32">
        <f t="shared" si="3"/>
        <v>-48043.950919999988</v>
      </c>
      <c r="K27" s="33">
        <f t="shared" si="4"/>
        <v>69.053831320562367</v>
      </c>
      <c r="L27" s="46"/>
    </row>
    <row r="28" spans="1:12" s="47" customFormat="1" ht="26.4" x14ac:dyDescent="0.25">
      <c r="A28" s="26">
        <v>505</v>
      </c>
      <c r="B28" s="37" t="s">
        <v>22</v>
      </c>
      <c r="C28" s="13">
        <v>127390.36990999999</v>
      </c>
      <c r="D28" s="28">
        <v>121431.84768000001</v>
      </c>
      <c r="E28" s="29">
        <v>121303.3129</v>
      </c>
      <c r="F28" s="29">
        <v>118894.01066</v>
      </c>
      <c r="G28" s="29">
        <v>118894.01066</v>
      </c>
      <c r="H28" s="30">
        <f t="shared" si="1"/>
        <v>-6087.0570099999895</v>
      </c>
      <c r="I28" s="32">
        <f t="shared" si="2"/>
        <v>95.221729072377741</v>
      </c>
      <c r="J28" s="32">
        <f t="shared" si="3"/>
        <v>-128.53478000000177</v>
      </c>
      <c r="K28" s="33">
        <f t="shared" si="4"/>
        <v>99.894150684144478</v>
      </c>
      <c r="L28" s="46"/>
    </row>
    <row r="29" spans="1:12" s="47" customFormat="1" ht="13.2" x14ac:dyDescent="0.25">
      <c r="A29" s="20">
        <v>600</v>
      </c>
      <c r="B29" s="21" t="s">
        <v>23</v>
      </c>
      <c r="C29" s="22">
        <f t="shared" ref="C29:H29" si="13">SUM(C30:C30)</f>
        <v>5099.8620000000001</v>
      </c>
      <c r="D29" s="22">
        <f t="shared" si="13"/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3">
        <f t="shared" si="13"/>
        <v>-5099.8620000000001</v>
      </c>
      <c r="I29" s="24">
        <v>0</v>
      </c>
      <c r="J29" s="24">
        <f t="shared" si="3"/>
        <v>0</v>
      </c>
      <c r="K29" s="25" t="e">
        <f t="shared" si="4"/>
        <v>#DIV/0!</v>
      </c>
      <c r="L29" s="46"/>
    </row>
    <row r="30" spans="1:12" s="47" customFormat="1" ht="13.2" x14ac:dyDescent="0.25">
      <c r="A30" s="26">
        <v>605</v>
      </c>
      <c r="B30" s="27" t="s">
        <v>24</v>
      </c>
      <c r="C30" s="13">
        <v>5099.8620000000001</v>
      </c>
      <c r="D30" s="31"/>
      <c r="E30" s="31"/>
      <c r="F30" s="31"/>
      <c r="G30" s="31"/>
      <c r="H30" s="30">
        <f t="shared" si="1"/>
        <v>-5099.8620000000001</v>
      </c>
      <c r="I30" s="30">
        <v>0</v>
      </c>
      <c r="J30" s="30">
        <f t="shared" si="3"/>
        <v>0</v>
      </c>
      <c r="K30" s="31" t="e">
        <f t="shared" si="4"/>
        <v>#DIV/0!</v>
      </c>
      <c r="L30" s="46"/>
    </row>
    <row r="31" spans="1:12" s="47" customFormat="1" ht="13.2" x14ac:dyDescent="0.25">
      <c r="A31" s="20">
        <v>700</v>
      </c>
      <c r="B31" s="21" t="s">
        <v>25</v>
      </c>
      <c r="C31" s="22">
        <f t="shared" ref="C31:H31" si="14">SUM(C32:C37)</f>
        <v>2086269.3215299998</v>
      </c>
      <c r="D31" s="22">
        <f t="shared" si="14"/>
        <v>2332106.3662800007</v>
      </c>
      <c r="E31" s="22">
        <f t="shared" si="14"/>
        <v>2691045.6373400004</v>
      </c>
      <c r="F31" s="22">
        <f t="shared" si="14"/>
        <v>2300767.1661000005</v>
      </c>
      <c r="G31" s="22">
        <f t="shared" si="14"/>
        <v>2103155.9380999999</v>
      </c>
      <c r="H31" s="23">
        <f t="shared" si="14"/>
        <v>604776.31581000041</v>
      </c>
      <c r="I31" s="24">
        <f t="shared" si="2"/>
        <v>128.98841053591673</v>
      </c>
      <c r="J31" s="24">
        <f t="shared" si="3"/>
        <v>358939.27105999971</v>
      </c>
      <c r="K31" s="25">
        <f t="shared" si="4"/>
        <v>115.39120497460638</v>
      </c>
      <c r="L31" s="46"/>
    </row>
    <row r="32" spans="1:12" s="47" customFormat="1" ht="13.2" x14ac:dyDescent="0.25">
      <c r="A32" s="26">
        <v>701</v>
      </c>
      <c r="B32" s="27" t="s">
        <v>26</v>
      </c>
      <c r="C32" s="13">
        <v>691978.42540999991</v>
      </c>
      <c r="D32" s="28">
        <f>718789.743-33</f>
        <v>718756.74300000002</v>
      </c>
      <c r="E32" s="29">
        <v>761097.65263000003</v>
      </c>
      <c r="F32" s="29">
        <v>754691.22357000003</v>
      </c>
      <c r="G32" s="29">
        <v>753061.82637000002</v>
      </c>
      <c r="H32" s="30">
        <f t="shared" si="1"/>
        <v>69119.227220000117</v>
      </c>
      <c r="I32" s="30">
        <f t="shared" si="2"/>
        <v>109.98863905027771</v>
      </c>
      <c r="J32" s="30">
        <f t="shared" si="3"/>
        <v>42340.909630000009</v>
      </c>
      <c r="K32" s="31">
        <f t="shared" si="4"/>
        <v>105.89085390048298</v>
      </c>
      <c r="L32" s="46"/>
    </row>
    <row r="33" spans="1:12" s="47" customFormat="1" ht="13.2" x14ac:dyDescent="0.25">
      <c r="A33" s="26">
        <v>702</v>
      </c>
      <c r="B33" s="27" t="s">
        <v>27</v>
      </c>
      <c r="C33" s="13">
        <v>1215307.3555999999</v>
      </c>
      <c r="D33" s="28">
        <v>1426157.6360800001</v>
      </c>
      <c r="E33" s="29">
        <v>1715227.2638800002</v>
      </c>
      <c r="F33" s="29">
        <v>1350574.5780100001</v>
      </c>
      <c r="G33" s="29">
        <v>1154490.1810399999</v>
      </c>
      <c r="H33" s="30">
        <f t="shared" si="1"/>
        <v>499919.90828000032</v>
      </c>
      <c r="I33" s="30">
        <f t="shared" si="2"/>
        <v>141.13526557511773</v>
      </c>
      <c r="J33" s="30">
        <f t="shared" si="3"/>
        <v>289069.62780000013</v>
      </c>
      <c r="K33" s="31">
        <f t="shared" si="4"/>
        <v>120.26912176374482</v>
      </c>
      <c r="L33" s="46"/>
    </row>
    <row r="34" spans="1:12" s="47" customFormat="1" ht="13.2" x14ac:dyDescent="0.25">
      <c r="A34" s="26">
        <v>703</v>
      </c>
      <c r="B34" s="37" t="s">
        <v>28</v>
      </c>
      <c r="C34" s="13">
        <v>124187.89573999999</v>
      </c>
      <c r="D34" s="28">
        <v>130117.74476</v>
      </c>
      <c r="E34" s="29">
        <v>156637.78260000001</v>
      </c>
      <c r="F34" s="29">
        <v>138116.24628999998</v>
      </c>
      <c r="G34" s="29">
        <v>138218.81246000002</v>
      </c>
      <c r="H34" s="30">
        <f t="shared" si="1"/>
        <v>32449.886860000013</v>
      </c>
      <c r="I34" s="30">
        <f t="shared" si="2"/>
        <v>126.12966961606078</v>
      </c>
      <c r="J34" s="32">
        <f t="shared" si="3"/>
        <v>26520.037840000005</v>
      </c>
      <c r="K34" s="33">
        <f t="shared" si="4"/>
        <v>120.38156893121364</v>
      </c>
      <c r="L34" s="46"/>
    </row>
    <row r="35" spans="1:12" s="47" customFormat="1" ht="26.4" x14ac:dyDescent="0.25">
      <c r="A35" s="26">
        <v>705</v>
      </c>
      <c r="B35" s="27" t="s">
        <v>29</v>
      </c>
      <c r="C35" s="13">
        <v>159.43</v>
      </c>
      <c r="D35" s="28">
        <v>330.99</v>
      </c>
      <c r="E35" s="29">
        <v>917.82</v>
      </c>
      <c r="F35" s="29">
        <v>220</v>
      </c>
      <c r="G35" s="29">
        <v>220</v>
      </c>
      <c r="H35" s="30">
        <f t="shared" si="1"/>
        <v>758.3900000000001</v>
      </c>
      <c r="I35" s="30">
        <f t="shared" si="2"/>
        <v>575.68838988897949</v>
      </c>
      <c r="J35" s="30">
        <f t="shared" si="3"/>
        <v>586.83000000000004</v>
      </c>
      <c r="K35" s="31">
        <f t="shared" si="4"/>
        <v>277.29538656757001</v>
      </c>
      <c r="L35" s="46"/>
    </row>
    <row r="36" spans="1:12" s="47" customFormat="1" ht="13.2" x14ac:dyDescent="0.25">
      <c r="A36" s="26">
        <v>707</v>
      </c>
      <c r="B36" s="27" t="s">
        <v>30</v>
      </c>
      <c r="C36" s="13">
        <v>16850.553199999998</v>
      </c>
      <c r="D36" s="28">
        <v>3236.12318</v>
      </c>
      <c r="E36" s="29">
        <v>2517.62318</v>
      </c>
      <c r="F36" s="29">
        <v>2517.62318</v>
      </c>
      <c r="G36" s="29">
        <v>2517.62318</v>
      </c>
      <c r="H36" s="30">
        <f t="shared" si="1"/>
        <v>-14332.930019999998</v>
      </c>
      <c r="I36" s="30">
        <f t="shared" si="2"/>
        <v>14.940893335181423</v>
      </c>
      <c r="J36" s="30">
        <f t="shared" si="3"/>
        <v>-718.5</v>
      </c>
      <c r="K36" s="31">
        <f t="shared" si="4"/>
        <v>77.797507695612495</v>
      </c>
      <c r="L36" s="46"/>
    </row>
    <row r="37" spans="1:12" s="47" customFormat="1" ht="13.2" x14ac:dyDescent="0.25">
      <c r="A37" s="26">
        <v>709</v>
      </c>
      <c r="B37" s="27" t="s">
        <v>31</v>
      </c>
      <c r="C37" s="13">
        <v>37785.66158</v>
      </c>
      <c r="D37" s="28">
        <v>53507.129260000002</v>
      </c>
      <c r="E37" s="29">
        <v>54647.495049999998</v>
      </c>
      <c r="F37" s="29">
        <v>54647.495049999998</v>
      </c>
      <c r="G37" s="29">
        <v>54647.495049999998</v>
      </c>
      <c r="H37" s="30">
        <f t="shared" si="1"/>
        <v>16861.833469999998</v>
      </c>
      <c r="I37" s="30">
        <f t="shared" si="2"/>
        <v>144.62495233621894</v>
      </c>
      <c r="J37" s="30">
        <f t="shared" si="3"/>
        <v>1140.3657899999962</v>
      </c>
      <c r="K37" s="31">
        <f t="shared" si="4"/>
        <v>102.13124083794287</v>
      </c>
      <c r="L37" s="46"/>
    </row>
    <row r="38" spans="1:12" s="47" customFormat="1" ht="13.2" x14ac:dyDescent="0.25">
      <c r="A38" s="20">
        <v>800</v>
      </c>
      <c r="B38" s="21" t="s">
        <v>32</v>
      </c>
      <c r="C38" s="22">
        <f t="shared" ref="C38:H38" si="15">SUM(C39:C40)</f>
        <v>155762.57854999998</v>
      </c>
      <c r="D38" s="22">
        <f t="shared" si="15"/>
        <v>154092.33504999999</v>
      </c>
      <c r="E38" s="22">
        <f t="shared" si="15"/>
        <v>150506.60625000001</v>
      </c>
      <c r="F38" s="22">
        <f t="shared" si="15"/>
        <v>138882.65495999999</v>
      </c>
      <c r="G38" s="22">
        <f t="shared" si="15"/>
        <v>138882.65495999999</v>
      </c>
      <c r="H38" s="23">
        <f t="shared" si="15"/>
        <v>-5255.9722999999631</v>
      </c>
      <c r="I38" s="24">
        <f t="shared" si="2"/>
        <v>96.625651456898041</v>
      </c>
      <c r="J38" s="24">
        <f t="shared" si="3"/>
        <v>-3585.7287999999826</v>
      </c>
      <c r="K38" s="25">
        <f t="shared" si="4"/>
        <v>97.672999893968466</v>
      </c>
      <c r="L38" s="46"/>
    </row>
    <row r="39" spans="1:12" s="47" customFormat="1" ht="13.2" x14ac:dyDescent="0.25">
      <c r="A39" s="26">
        <v>801</v>
      </c>
      <c r="B39" s="27" t="s">
        <v>33</v>
      </c>
      <c r="C39" s="13">
        <v>145625.76638999998</v>
      </c>
      <c r="D39" s="28">
        <v>145023.92600000001</v>
      </c>
      <c r="E39" s="29">
        <v>139004.90194000001</v>
      </c>
      <c r="F39" s="29">
        <v>129748.77247</v>
      </c>
      <c r="G39" s="29">
        <v>129748.77247</v>
      </c>
      <c r="H39" s="30">
        <f t="shared" si="1"/>
        <v>-6620.8644499999646</v>
      </c>
      <c r="I39" s="30">
        <f t="shared" si="2"/>
        <v>95.453507566601473</v>
      </c>
      <c r="J39" s="30">
        <f t="shared" si="3"/>
        <v>-6019.0240599999961</v>
      </c>
      <c r="K39" s="31">
        <f t="shared" si="4"/>
        <v>95.849633763190226</v>
      </c>
      <c r="L39" s="46"/>
    </row>
    <row r="40" spans="1:12" s="47" customFormat="1" ht="13.2" x14ac:dyDescent="0.25">
      <c r="A40" s="26">
        <v>804</v>
      </c>
      <c r="B40" s="27" t="s">
        <v>34</v>
      </c>
      <c r="C40" s="13">
        <v>10136.812159999999</v>
      </c>
      <c r="D40" s="28">
        <v>9068.4090500000002</v>
      </c>
      <c r="E40" s="29">
        <v>11501.704310000001</v>
      </c>
      <c r="F40" s="29">
        <v>9133.88249</v>
      </c>
      <c r="G40" s="29">
        <v>9133.88249</v>
      </c>
      <c r="H40" s="30">
        <f t="shared" si="1"/>
        <v>1364.8921500000015</v>
      </c>
      <c r="I40" s="30">
        <f t="shared" si="2"/>
        <v>113.46470792253491</v>
      </c>
      <c r="J40" s="30">
        <f t="shared" si="3"/>
        <v>2433.2952600000008</v>
      </c>
      <c r="K40" s="31">
        <f t="shared" si="4"/>
        <v>126.83265881130494</v>
      </c>
      <c r="L40" s="46"/>
    </row>
    <row r="41" spans="1:12" s="47" customFormat="1" ht="13.2" x14ac:dyDescent="0.25">
      <c r="A41" s="20">
        <v>1000</v>
      </c>
      <c r="B41" s="21" t="s">
        <v>35</v>
      </c>
      <c r="C41" s="22">
        <f t="shared" ref="C41:H41" si="16">SUM(C42:C44)</f>
        <v>1993585.5774699999</v>
      </c>
      <c r="D41" s="22">
        <f t="shared" si="16"/>
        <v>1279281.0097699999</v>
      </c>
      <c r="E41" s="22">
        <f t="shared" si="16"/>
        <v>816874.11926999991</v>
      </c>
      <c r="F41" s="22">
        <f t="shared" si="16"/>
        <v>797808.28849000006</v>
      </c>
      <c r="G41" s="22">
        <f t="shared" si="16"/>
        <v>786493.64598999999</v>
      </c>
      <c r="H41" s="23">
        <f t="shared" si="16"/>
        <v>-1176711.4581999998</v>
      </c>
      <c r="I41" s="24">
        <f t="shared" si="2"/>
        <v>40.975121835836639</v>
      </c>
      <c r="J41" s="24">
        <f t="shared" si="3"/>
        <v>-462406.89049999998</v>
      </c>
      <c r="K41" s="25">
        <f t="shared" si="4"/>
        <v>63.854158158485021</v>
      </c>
      <c r="L41" s="46"/>
    </row>
    <row r="42" spans="1:12" s="47" customFormat="1" ht="13.2" x14ac:dyDescent="0.25">
      <c r="A42" s="26">
        <v>1003</v>
      </c>
      <c r="B42" s="27" t="s">
        <v>36</v>
      </c>
      <c r="C42" s="13">
        <v>512629.35336000001</v>
      </c>
      <c r="D42" s="28">
        <v>530405.64599999995</v>
      </c>
      <c r="E42" s="29">
        <v>506839.78126999998</v>
      </c>
      <c r="F42" s="29">
        <v>492807.76533999998</v>
      </c>
      <c r="G42" s="29">
        <v>485876.88331999996</v>
      </c>
      <c r="H42" s="30">
        <f t="shared" si="1"/>
        <v>-5789.5720900000306</v>
      </c>
      <c r="I42" s="30">
        <f t="shared" si="2"/>
        <v>98.870612450876521</v>
      </c>
      <c r="J42" s="30">
        <f t="shared" si="3"/>
        <v>-23565.864729999972</v>
      </c>
      <c r="K42" s="31">
        <f t="shared" si="4"/>
        <v>95.557010957986677</v>
      </c>
      <c r="L42" s="46"/>
    </row>
    <row r="43" spans="1:12" s="47" customFormat="1" ht="13.2" x14ac:dyDescent="0.25">
      <c r="A43" s="26">
        <v>1004</v>
      </c>
      <c r="B43" s="27" t="s">
        <v>37</v>
      </c>
      <c r="C43" s="13">
        <v>1428869.5015999998</v>
      </c>
      <c r="D43" s="28">
        <v>696052.09199999995</v>
      </c>
      <c r="E43" s="29">
        <v>256690.37184000001</v>
      </c>
      <c r="F43" s="29">
        <v>251656.86648</v>
      </c>
      <c r="G43" s="29">
        <v>247272.59530000002</v>
      </c>
      <c r="H43" s="30">
        <f t="shared" si="1"/>
        <v>-1172179.1297599999</v>
      </c>
      <c r="I43" s="30">
        <f t="shared" si="2"/>
        <v>17.964577699542666</v>
      </c>
      <c r="J43" s="30">
        <f t="shared" si="3"/>
        <v>-439361.72015999991</v>
      </c>
      <c r="K43" s="31">
        <f t="shared" si="4"/>
        <v>36.878040421147098</v>
      </c>
      <c r="L43" s="46"/>
    </row>
    <row r="44" spans="1:12" s="47" customFormat="1" ht="13.2" x14ac:dyDescent="0.25">
      <c r="A44" s="26">
        <v>1006</v>
      </c>
      <c r="B44" s="27" t="s">
        <v>38</v>
      </c>
      <c r="C44" s="13">
        <v>52086.72251</v>
      </c>
      <c r="D44" s="28">
        <v>52823.271769999999</v>
      </c>
      <c r="E44" s="29">
        <v>53343.966159999996</v>
      </c>
      <c r="F44" s="29">
        <v>53343.656670000004</v>
      </c>
      <c r="G44" s="29">
        <v>53344.167369999996</v>
      </c>
      <c r="H44" s="30">
        <f t="shared" si="1"/>
        <v>1257.2436499999967</v>
      </c>
      <c r="I44" s="30">
        <f t="shared" si="2"/>
        <v>102.41375073994841</v>
      </c>
      <c r="J44" s="30">
        <f t="shared" si="3"/>
        <v>520.69438999999693</v>
      </c>
      <c r="K44" s="31">
        <f t="shared" si="4"/>
        <v>100.98572915412581</v>
      </c>
      <c r="L44" s="46"/>
    </row>
    <row r="45" spans="1:12" s="47" customFormat="1" ht="13.2" x14ac:dyDescent="0.25">
      <c r="A45" s="20">
        <v>1100</v>
      </c>
      <c r="B45" s="21" t="s">
        <v>39</v>
      </c>
      <c r="C45" s="22">
        <f t="shared" ref="C45:H45" si="17">SUM(C46:C47)</f>
        <v>161033.41052</v>
      </c>
      <c r="D45" s="22">
        <f t="shared" si="17"/>
        <v>155068.28029999998</v>
      </c>
      <c r="E45" s="22">
        <f t="shared" si="17"/>
        <v>44917.620039999994</v>
      </c>
      <c r="F45" s="22">
        <f t="shared" si="17"/>
        <v>40620.014939999994</v>
      </c>
      <c r="G45" s="22">
        <f t="shared" si="17"/>
        <v>40620.014939999994</v>
      </c>
      <c r="H45" s="23">
        <f t="shared" si="17"/>
        <v>-116115.79048000001</v>
      </c>
      <c r="I45" s="24">
        <f t="shared" si="2"/>
        <v>27.893354487714412</v>
      </c>
      <c r="J45" s="24">
        <f t="shared" si="3"/>
        <v>-110150.66025999999</v>
      </c>
      <c r="K45" s="25">
        <f t="shared" si="4"/>
        <v>28.966349503006644</v>
      </c>
      <c r="L45" s="46"/>
    </row>
    <row r="46" spans="1:12" s="47" customFormat="1" ht="13.2" x14ac:dyDescent="0.25">
      <c r="A46" s="26">
        <v>1101</v>
      </c>
      <c r="B46" s="27" t="s">
        <v>40</v>
      </c>
      <c r="C46" s="13">
        <v>4098.1747299999997</v>
      </c>
      <c r="D46" s="28">
        <v>7524.4772000000003</v>
      </c>
      <c r="E46" s="29">
        <v>27016.33396</v>
      </c>
      <c r="F46" s="29">
        <v>22877.90497</v>
      </c>
      <c r="G46" s="29">
        <v>22877.90497</v>
      </c>
      <c r="H46" s="30">
        <f t="shared" si="1"/>
        <v>22918.159230000001</v>
      </c>
      <c r="I46" s="30">
        <f t="shared" si="2"/>
        <v>659.2284551029868</v>
      </c>
      <c r="J46" s="30">
        <f t="shared" si="3"/>
        <v>19491.856759999999</v>
      </c>
      <c r="K46" s="31">
        <f t="shared" si="4"/>
        <v>359.04599405258347</v>
      </c>
      <c r="L46" s="46"/>
    </row>
    <row r="47" spans="1:12" s="47" customFormat="1" ht="13.2" x14ac:dyDescent="0.25">
      <c r="A47" s="26">
        <v>1102</v>
      </c>
      <c r="B47" s="27" t="s">
        <v>41</v>
      </c>
      <c r="C47" s="13">
        <v>156935.23579000001</v>
      </c>
      <c r="D47" s="28">
        <v>147543.80309999999</v>
      </c>
      <c r="E47" s="29">
        <v>17901.286079999998</v>
      </c>
      <c r="F47" s="29">
        <v>17742.109969999998</v>
      </c>
      <c r="G47" s="29">
        <v>17742.109969999998</v>
      </c>
      <c r="H47" s="30">
        <f t="shared" ref="H47" si="18">E47-C47</f>
        <v>-139033.94971000002</v>
      </c>
      <c r="I47" s="30">
        <f t="shared" si="2"/>
        <v>11.406798473195831</v>
      </c>
      <c r="J47" s="30">
        <f t="shared" si="3"/>
        <v>-129642.51702</v>
      </c>
      <c r="K47" s="31">
        <f t="shared" si="4"/>
        <v>12.132862040886351</v>
      </c>
      <c r="L47" s="46"/>
    </row>
    <row r="48" spans="1:12" s="47" customFormat="1" ht="13.2" x14ac:dyDescent="0.25">
      <c r="A48" s="38" t="s">
        <v>59</v>
      </c>
      <c r="B48" s="39" t="s">
        <v>62</v>
      </c>
      <c r="C48" s="14">
        <f>SUM(C49)</f>
        <v>0</v>
      </c>
      <c r="D48" s="14">
        <f t="shared" ref="D48:K48" si="19">SUM(D49)</f>
        <v>0</v>
      </c>
      <c r="E48" s="14">
        <f t="shared" si="19"/>
        <v>6087.9687000000004</v>
      </c>
      <c r="F48" s="14">
        <f t="shared" si="19"/>
        <v>3534.0850699999996</v>
      </c>
      <c r="G48" s="14">
        <f t="shared" si="19"/>
        <v>0</v>
      </c>
      <c r="H48" s="14">
        <f t="shared" si="19"/>
        <v>0</v>
      </c>
      <c r="I48" s="14">
        <f t="shared" si="19"/>
        <v>0</v>
      </c>
      <c r="J48" s="14">
        <f t="shared" si="19"/>
        <v>0</v>
      </c>
      <c r="K48" s="14">
        <f t="shared" si="19"/>
        <v>0</v>
      </c>
      <c r="L48" s="46"/>
    </row>
    <row r="49" spans="1:12" s="47" customFormat="1" ht="26.4" x14ac:dyDescent="0.25">
      <c r="A49" s="40" t="s">
        <v>60</v>
      </c>
      <c r="B49" s="41" t="s">
        <v>61</v>
      </c>
      <c r="C49" s="13"/>
      <c r="D49" s="28"/>
      <c r="E49" s="29">
        <v>6087.9687000000004</v>
      </c>
      <c r="F49" s="29">
        <v>3534.0850699999996</v>
      </c>
      <c r="G49" s="31"/>
      <c r="H49" s="30"/>
      <c r="I49" s="30"/>
      <c r="J49" s="30"/>
      <c r="K49" s="31"/>
      <c r="L49" s="46"/>
    </row>
    <row r="50" spans="1:12" s="47" customFormat="1" ht="13.2" x14ac:dyDescent="0.25">
      <c r="A50" s="42"/>
      <c r="B50" s="50" t="s">
        <v>42</v>
      </c>
      <c r="C50" s="22">
        <f t="shared" ref="C50:K50" si="20">C5+C16+C19+C24+C29+C31+C38+C41+C45+C14+C48</f>
        <v>5233192.5920399996</v>
      </c>
      <c r="D50" s="22">
        <f t="shared" si="20"/>
        <v>5170738.3066299995</v>
      </c>
      <c r="E50" s="22">
        <f>E5+E16+E19+E24+E29+E31+E38+E41+E45+E14+E48</f>
        <v>6044153.4825600013</v>
      </c>
      <c r="F50" s="22">
        <f t="shared" si="20"/>
        <v>3959307.9231100008</v>
      </c>
      <c r="G50" s="22">
        <f t="shared" si="20"/>
        <v>3712310.0036400002</v>
      </c>
      <c r="H50" s="22">
        <f t="shared" si="20"/>
        <v>804872.92182000063</v>
      </c>
      <c r="I50" s="22">
        <f t="shared" si="20"/>
        <v>1358.6057599731794</v>
      </c>
      <c r="J50" s="22">
        <f t="shared" si="20"/>
        <v>867327.20722999983</v>
      </c>
      <c r="K50" s="22"/>
      <c r="L50" s="46"/>
    </row>
    <row r="51" spans="1:12" s="47" customFormat="1" ht="13.2" x14ac:dyDescent="0.25">
      <c r="A51" s="43"/>
      <c r="B51" s="27" t="s">
        <v>44</v>
      </c>
      <c r="C51" s="44"/>
      <c r="D51" s="45"/>
      <c r="E51" s="44"/>
      <c r="F51" s="29">
        <v>47000</v>
      </c>
      <c r="G51" s="29">
        <v>92800</v>
      </c>
      <c r="H51" s="30"/>
      <c r="I51" s="30"/>
      <c r="J51" s="32"/>
      <c r="K51" s="33"/>
      <c r="L51" s="46"/>
    </row>
    <row r="52" spans="1:12" s="47" customFormat="1" ht="13.2" x14ac:dyDescent="0.25">
      <c r="A52" s="42"/>
      <c r="B52" s="50" t="s">
        <v>45</v>
      </c>
      <c r="C52" s="51">
        <f>C50+C51</f>
        <v>5233192.5920399996</v>
      </c>
      <c r="D52" s="22">
        <f t="shared" ref="D52:J52" si="21">D50+D51</f>
        <v>5170738.3066299995</v>
      </c>
      <c r="E52" s="51">
        <f t="shared" si="21"/>
        <v>6044153.4825600013</v>
      </c>
      <c r="F52" s="51">
        <f t="shared" si="21"/>
        <v>4006307.9231100008</v>
      </c>
      <c r="G52" s="51">
        <f t="shared" si="21"/>
        <v>3805110.0036400002</v>
      </c>
      <c r="H52" s="52">
        <f t="shared" si="21"/>
        <v>804872.92182000063</v>
      </c>
      <c r="I52" s="52">
        <f>E52/C52*100</f>
        <v>115.49648472241442</v>
      </c>
      <c r="J52" s="52">
        <f t="shared" si="21"/>
        <v>867327.20722999983</v>
      </c>
      <c r="K52" s="51">
        <f>E52/D52*100</f>
        <v>116.89149835353486</v>
      </c>
      <c r="L52" s="46"/>
    </row>
    <row r="54" spans="1:12" ht="18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</sheetData>
  <autoFilter ref="A4:XFA52"/>
  <mergeCells count="11">
    <mergeCell ref="A54:K54"/>
    <mergeCell ref="A3:A4"/>
    <mergeCell ref="B1:K1"/>
    <mergeCell ref="H3:I3"/>
    <mergeCell ref="J3:K3"/>
    <mergeCell ref="B3:B4"/>
    <mergeCell ref="C3:C4"/>
    <mergeCell ref="D3:D4"/>
    <mergeCell ref="E3:E4"/>
    <mergeCell ref="F3:F4"/>
    <mergeCell ref="G3:G4"/>
  </mergeCells>
  <pageMargins left="0.15748031496062992" right="0.15748031496062992" top="0.23622047244094491" bottom="0.15748031496062992" header="0.31496062992125984" footer="0.15748031496062992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cab351</cp:lastModifiedBy>
  <cp:lastPrinted>2022-04-07T14:21:51Z</cp:lastPrinted>
  <dcterms:created xsi:type="dcterms:W3CDTF">2017-10-26T07:18:39Z</dcterms:created>
  <dcterms:modified xsi:type="dcterms:W3CDTF">2023-11-27T14:43:21Z</dcterms:modified>
</cp:coreProperties>
</file>