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352\ОБЩАЯ 2024\ОТКРЫТЫЕ ДАННЫЕ\Промежуточная отчетность об исполнении бюджета\9 месяцев\"/>
    </mc:Choice>
  </mc:AlternateContent>
  <xr:revisionPtr revIDLastSave="0" documentId="13_ncr:1_{33297ED6-8FD8-4AA9-9463-FBD26E26CC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ХОДЫ" sheetId="2" r:id="rId1"/>
  </sheets>
  <definedNames>
    <definedName name="_xlnm._FilterDatabase" localSheetId="0" hidden="1">РАСХОДЫ!$A$6:$X$6</definedName>
    <definedName name="Z_003E8F59_5F13_4935_90FD_6DB9195394DB_.wvu.PrintTitles" localSheetId="0" hidden="1">РАСХОДЫ!#REF!</definedName>
    <definedName name="Z_551D3239_9A12_40C1_B446_8EE00A95DB83_.wvu.PrintTitles" localSheetId="0" hidden="1">РАСХОДЫ!#REF!</definedName>
    <definedName name="Z_D6796523_539D_49C6_87C2_FCE694A34813_.wvu.PrintTitles" localSheetId="0" hidden="1">РАСХОДЫ!#REF!</definedName>
    <definedName name="_xlnm.Print_Titles" localSheetId="0">РАСХОДЫ!#REF!</definedName>
    <definedName name="_xlnm.Print_Area" localSheetId="0">РАСХОДЫ!$A$2:$X$52</definedName>
  </definedNames>
  <calcPr calcId="181029"/>
</workbook>
</file>

<file path=xl/calcChain.xml><?xml version="1.0" encoding="utf-8"?>
<calcChain xmlns="http://schemas.openxmlformats.org/spreadsheetml/2006/main">
  <c r="Y52" i="2" l="1"/>
  <c r="Y50" i="2"/>
  <c r="Y47" i="2"/>
  <c r="Y43" i="2"/>
  <c r="Y40" i="2"/>
  <c r="Y33" i="2"/>
  <c r="Y31" i="2"/>
  <c r="Y26" i="2"/>
  <c r="Y21" i="2"/>
  <c r="Y18" i="2"/>
  <c r="Y16" i="2"/>
  <c r="Y7" i="2"/>
  <c r="E52" i="2" l="1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D52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D50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D47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D43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D40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D33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D31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W52" i="2" s="1"/>
  <c r="D26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D21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D18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D16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D7" i="2"/>
  <c r="AA49" i="2" l="1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0" i="2"/>
  <c r="AA29" i="2"/>
  <c r="AA28" i="2"/>
  <c r="AA27" i="2"/>
  <c r="AA26" i="2"/>
  <c r="AA25" i="2"/>
  <c r="AA24" i="2"/>
  <c r="AA22" i="2"/>
  <c r="AA21" i="2"/>
  <c r="AA20" i="2"/>
  <c r="AA19" i="2"/>
  <c r="AA18" i="2"/>
  <c r="AA15" i="2"/>
  <c r="AA12" i="2"/>
  <c r="AA11" i="2"/>
  <c r="AA10" i="2"/>
  <c r="AA9" i="2"/>
  <c r="AA8" i="2"/>
  <c r="AA7" i="2"/>
  <c r="Z51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Z7" i="2"/>
  <c r="X51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2" i="2"/>
  <c r="X11" i="2"/>
  <c r="X10" i="2"/>
  <c r="X9" i="2"/>
  <c r="X8" i="2"/>
  <c r="X7" i="2"/>
  <c r="Z31" i="2" l="1"/>
  <c r="Z50" i="2" l="1"/>
  <c r="X50" i="2"/>
  <c r="X52" i="2" l="1"/>
  <c r="Z52" i="2"/>
  <c r="AA52" i="2"/>
</calcChain>
</file>

<file path=xl/sharedStrings.xml><?xml version="1.0" encoding="utf-8"?>
<sst xmlns="http://schemas.openxmlformats.org/spreadsheetml/2006/main" count="70" uniqueCount="60">
  <si>
    <t>Наименование</t>
  </si>
  <si>
    <t>Рз</t>
  </si>
  <si>
    <t>Пр</t>
  </si>
  <si>
    <t>-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</si>
  <si>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</si>
  <si>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</si>
  <si>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</si>
  <si>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</si>
  <si>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</si>
  <si>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</si>
  <si>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</si>
  <si>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</si>
  <si>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</si>
  <si>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</si>
  <si>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</si>
  <si>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</si>
  <si>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</si>
  <si>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</si>
  <si>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</si>
  <si>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</si>
  <si>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</si>
  <si>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</si>
  <si>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</si>
  <si>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</si>
  <si>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</si>
  <si>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</si>
  <si>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</si>
  <si>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</si>
  <si>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</si>
  <si>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</si>
  <si>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</si>
  <si>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</si>
  <si>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</si>
  <si>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</si>
  <si>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</si>
  <si>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</si>
  <si>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</si>
  <si>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</si>
  <si>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</si>
  <si>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</si>
  <si>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</si>
  <si>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</si>
  <si>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</si>
  <si>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</si>
  <si>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</si>
  <si>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</si>
  <si>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</si>
  <si>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Всего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</si>
  <si>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</si>
  <si>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</si>
  <si>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%</t>
  </si>
  <si>
    <t>2024 год</t>
  </si>
  <si>
    <t>Процент исполнения к уточненному плану %</t>
  </si>
  <si>
    <t>Отклонение к соответствующему периоду прошлого года</t>
  </si>
  <si>
    <t>абс.сумма</t>
  </si>
  <si>
    <t>тыс. руб.</t>
  </si>
  <si>
    <r>
      <rPr>
        <sz val="14"/>
        <rFont val="Times New Roman"/>
        <family val="1"/>
        <charset val="204"/>
      </rPr>
      <t>План</t>
    </r>
    <r>
      <rPr>
        <sz val="11"/>
        <rFont val="Times New Roman"/>
        <family val="1"/>
        <charset val="204"/>
      </rPr>
      <t xml:space="preserve"> на 2024 год (сводная бюджетная роспись по состоянию на 01.10.2024 г.)</t>
    </r>
  </si>
  <si>
    <t>Исполнение на 01 октября 2024 года</t>
  </si>
  <si>
    <t>Исполнено на 01 октября 2023 года</t>
  </si>
  <si>
    <t>Сведения об исполнении расходов бюджета Георгиевского муниципального округа Ставропольского края  на 01 октября 2024 года в разрезе разделов и подразделов классификации расходов в сравнении с запланированными значениями на 2024 год и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</si>
</sst>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;[Red]\-00;&quot;&quot;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8">
    <xf numFmtId="0" fontId="0" fillId="0" borderId="0" xfId="0"/>
    <xf numFmtId="0" fontId="3" fillId="0" borderId="0" xfId="1" applyFont="1"/>
    <xf numFmtId="0" fontId="3" fillId="0" borderId="0" xfId="1" applyFont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4" fontId="3" fillId="0" borderId="0" xfId="1" applyNumberFormat="1" applyFont="1"/>
    <xf numFmtId="0" fontId="7" fillId="2" borderId="0" xfId="1" applyFont="1" applyFill="1"/>
    <xf numFmtId="0" fontId="3" fillId="2" borderId="0" xfId="1" applyFont="1" applyFill="1"/>
    <xf numFmtId="0" fontId="6" fillId="2" borderId="0" xfId="1" applyFont="1" applyFill="1"/>
    <xf numFmtId="0" fontId="3" fillId="2" borderId="0" xfId="1" applyFont="1" applyFill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 applyProtection="1">
      <alignment horizontal="center" vertical="top"/>
      <protection hidden="1"/>
    </xf>
    <xf numFmtId="49" fontId="7" fillId="3" borderId="1" xfId="1" applyNumberFormat="1" applyFont="1" applyFill="1" applyBorder="1" applyAlignment="1" applyProtection="1">
      <alignment horizontal="justify" vertical="top" wrapText="1"/>
      <protection hidden="1"/>
    </xf>
    <xf numFmtId="164" fontId="3" fillId="3" borderId="1" xfId="1" applyNumberFormat="1" applyFont="1" applyFill="1" applyBorder="1" applyAlignment="1" applyProtection="1">
      <alignment horizontal="center" vertical="top"/>
      <protection hidden="1"/>
    </xf>
    <xf numFmtId="49" fontId="3" fillId="3" borderId="1" xfId="1" applyNumberFormat="1" applyFont="1" applyFill="1" applyBorder="1" applyAlignment="1" applyProtection="1">
      <alignment horizontal="justify" vertical="top" wrapText="1"/>
      <protection hidden="1"/>
    </xf>
    <xf numFmtId="0" fontId="6" fillId="3" borderId="1" xfId="1" applyFont="1" applyFill="1" applyBorder="1"/>
    <xf numFmtId="0" fontId="6" fillId="3" borderId="1" xfId="1" applyFont="1" applyFill="1" applyBorder="1" applyAlignment="1" applyProtection="1">
      <alignment vertical="top"/>
      <protection hidden="1"/>
    </xf>
    <xf numFmtId="4" fontId="5" fillId="2" borderId="1" xfId="1" applyNumberFormat="1" applyFont="1" applyFill="1" applyBorder="1" applyAlignment="1" applyProtection="1">
      <alignment horizontal="right"/>
      <protection hidden="1"/>
    </xf>
    <xf numFmtId="4" fontId="5" fillId="2" borderId="1" xfId="1" applyNumberFormat="1" applyFont="1" applyFill="1" applyBorder="1" applyAlignment="1" applyProtection="1">
      <alignment horizontal="right" wrapText="1"/>
      <protection hidden="1"/>
    </xf>
    <xf numFmtId="4" fontId="5" fillId="2" borderId="1" xfId="1" applyNumberFormat="1" applyFont="1" applyFill="1" applyBorder="1" applyAlignment="1">
      <alignment horizontal="right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0" fontId="8" fillId="3" borderId="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0" xfId="2" applyFont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3" borderId="5" xfId="1" applyFont="1" applyFill="1" applyBorder="1" applyAlignment="1">
      <alignment horizontal="center" wrapText="1"/>
    </xf>
    <xf numFmtId="0" fontId="3" fillId="3" borderId="6" xfId="1" applyFont="1" applyFill="1" applyBorder="1" applyAlignment="1">
      <alignment horizontal="center" wrapText="1"/>
    </xf>
    <xf numFmtId="0" fontId="3" fillId="3" borderId="7" xfId="1" applyFont="1" applyFill="1" applyBorder="1" applyAlignment="1">
      <alignment horizontal="center" wrapText="1"/>
    </xf>
    <xf numFmtId="0" fontId="3" fillId="3" borderId="8" xfId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center" vertical="center"/>
    </xf>
    <xf numFmtId="0" fontId="3" fillId="3" borderId="1" xfId="1" applyFont="1" applyFill="1" applyBorder="1" applyAlignment="1" applyProtection="1">
      <alignment horizontal="center" vertical="center" wrapText="1"/>
      <protection hidden="1"/>
    </xf>
    <xf numFmtId="4" fontId="2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 applyProtection="1">
      <alignment horizontal="right"/>
      <protection hidden="1"/>
    </xf>
    <xf numFmtId="4" fontId="11" fillId="0" borderId="1" xfId="0" applyNumberFormat="1" applyFont="1" applyBorder="1" applyAlignment="1">
      <alignment horizontal="right"/>
    </xf>
    <xf numFmtId="4" fontId="10" fillId="2" borderId="1" xfId="1" applyNumberFormat="1" applyFont="1" applyFill="1" applyBorder="1" applyAlignment="1">
      <alignment horizontal="right"/>
    </xf>
    <xf numFmtId="4" fontId="6" fillId="2" borderId="1" xfId="1" applyNumberFormat="1" applyFont="1" applyFill="1" applyBorder="1" applyAlignment="1" applyProtection="1">
      <alignment horizontal="right"/>
      <protection hidden="1"/>
    </xf>
    <xf numFmtId="4" fontId="6" fillId="2" borderId="1" xfId="1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 xr:uid="{00000000-0005-0000-0000-000001000000}"/>
    <cellStyle name="Обычный_tmp" xfId="1" xr:uid="{00000000-0005-0000-0000-000002000000}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54"/>
  <sheetViews>
    <sheetView tabSelected="1" zoomScale="80" zoomScaleNormal="80" zoomScaleSheetLayoutView="100" workbookViewId="0">
      <pane xSplit="3" ySplit="6" topLeftCell="D46" activePane="bottomRight" state="frozen"/>
      <selection pane="topRight" activeCell="D1" sqref="D1"/>
      <selection pane="bottomLeft" activeCell="A7" sqref="A7"/>
      <selection pane="bottomRight" activeCell="Z54" sqref="Z54"/>
    </sheetView>
  </sheetViews>
  <sheetFormatPr defaultColWidth="9.140625" defaultRowHeight="15" x14ac:dyDescent="0.25"/>
  <cols>
    <col min="1" max="1" width="5.42578125" style="1" customWidth="1"/>
    <col min="2" max="2" width="5.140625" style="1" customWidth="1"/>
    <col min="3" max="3" width="47.5703125" style="1" customWidth="1"/>
    <col min="4" max="4" width="34.85546875" style="5" customWidth="1"/>
    <col min="5" max="5" width="20.5703125" style="5" hidden="1" customWidth="1"/>
    <col min="6" max="6" width="23.140625" style="5" hidden="1" customWidth="1"/>
    <col min="7" max="7" width="22" style="5" hidden="1" customWidth="1"/>
    <col min="8" max="8" width="21.7109375" style="5" hidden="1" customWidth="1"/>
    <col min="9" max="9" width="22.7109375" style="5" hidden="1" customWidth="1"/>
    <col min="10" max="10" width="22.42578125" style="5" hidden="1" customWidth="1"/>
    <col min="11" max="11" width="22.5703125" style="5" hidden="1" customWidth="1"/>
    <col min="12" max="12" width="25.28515625" style="5" hidden="1" customWidth="1"/>
    <col min="13" max="13" width="23.85546875" style="5" hidden="1" customWidth="1"/>
    <col min="14" max="14" width="21.28515625" style="5" hidden="1" customWidth="1"/>
    <col min="15" max="15" width="21.85546875" style="5" hidden="1" customWidth="1"/>
    <col min="16" max="22" width="27.42578125" style="5" hidden="1" customWidth="1"/>
    <col min="23" max="23" width="30.140625" style="1" customWidth="1"/>
    <col min="24" max="24" width="22.5703125" style="1" customWidth="1"/>
    <col min="25" max="25" width="20.7109375" style="1" customWidth="1"/>
    <col min="26" max="27" width="20.28515625" style="1" customWidth="1"/>
    <col min="28" max="16384" width="9.140625" style="1"/>
  </cols>
  <sheetData>
    <row r="2" spans="1:27" ht="51" customHeight="1" x14ac:dyDescent="0.3">
      <c r="C2" s="28" t="s">
        <v>59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27" ht="27" customHeight="1" x14ac:dyDescent="0.25"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1"/>
      <c r="O3" s="1"/>
      <c r="P3" s="1"/>
      <c r="Q3" s="1"/>
      <c r="R3" s="1"/>
      <c r="S3" s="1"/>
      <c r="T3" s="1"/>
      <c r="U3" s="1"/>
      <c r="V3" s="1"/>
      <c r="X3" s="4"/>
      <c r="AA3" s="1" t="s">
        <v>55</v>
      </c>
    </row>
    <row r="4" spans="1:27" ht="45.6" customHeight="1" x14ac:dyDescent="0.25">
      <c r="A4" s="35" t="s">
        <v>1</v>
      </c>
      <c r="B4" s="35" t="s">
        <v>2</v>
      </c>
      <c r="C4" s="36" t="s">
        <v>0</v>
      </c>
      <c r="D4" s="37" t="s">
        <v>51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9"/>
      <c r="X4" s="34" t="s">
        <v>52</v>
      </c>
      <c r="Y4" s="25" t="s">
        <v>58</v>
      </c>
      <c r="Z4" s="30" t="s">
        <v>53</v>
      </c>
      <c r="AA4" s="31"/>
    </row>
    <row r="5" spans="1:27" ht="31.5" customHeight="1" x14ac:dyDescent="0.25">
      <c r="A5" s="35"/>
      <c r="B5" s="35"/>
      <c r="C5" s="36"/>
      <c r="D5" s="36" t="s">
        <v>56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41" t="s">
        <v>57</v>
      </c>
      <c r="X5" s="34"/>
      <c r="Y5" s="26"/>
      <c r="Z5" s="32"/>
      <c r="AA5" s="33"/>
    </row>
    <row r="6" spans="1:27" ht="121.5" customHeight="1" x14ac:dyDescent="0.25">
      <c r="A6" s="35"/>
      <c r="B6" s="35"/>
      <c r="C6" s="36"/>
      <c r="D6" s="40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42"/>
      <c r="X6" s="34"/>
      <c r="Y6" s="27"/>
      <c r="Z6" s="11" t="s">
        <v>54</v>
      </c>
      <c r="AA6" s="11" t="s">
        <v>50</v>
      </c>
    </row>
    <row r="7" spans="1:27" s="7" customFormat="1" ht="24" customHeight="1" x14ac:dyDescent="0.25">
      <c r="A7" s="12">
        <v>1</v>
      </c>
      <c r="B7" s="12" t="s">
        <v>3</v>
      </c>
      <c r="C7" s="13" t="s">
        <v>4</v>
      </c>
      <c r="D7" s="43">
        <f>SUM(D8:D15)</f>
        <v>435472.62</v>
      </c>
      <c r="E7" s="43">
        <f t="shared" ref="E7:W7" si="0">SUM(E8:E15)</f>
        <v>0</v>
      </c>
      <c r="F7" s="43">
        <f t="shared" si="0"/>
        <v>0</v>
      </c>
      <c r="G7" s="43">
        <f t="shared" si="0"/>
        <v>0</v>
      </c>
      <c r="H7" s="43">
        <f t="shared" si="0"/>
        <v>0</v>
      </c>
      <c r="I7" s="43">
        <f t="shared" si="0"/>
        <v>0</v>
      </c>
      <c r="J7" s="43">
        <f t="shared" si="0"/>
        <v>0</v>
      </c>
      <c r="K7" s="43">
        <f t="shared" si="0"/>
        <v>0</v>
      </c>
      <c r="L7" s="43">
        <f t="shared" si="0"/>
        <v>0</v>
      </c>
      <c r="M7" s="43">
        <f t="shared" si="0"/>
        <v>0</v>
      </c>
      <c r="N7" s="43">
        <f t="shared" si="0"/>
        <v>0</v>
      </c>
      <c r="O7" s="43">
        <f t="shared" si="0"/>
        <v>0</v>
      </c>
      <c r="P7" s="43">
        <f t="shared" si="0"/>
        <v>0</v>
      </c>
      <c r="Q7" s="43">
        <f t="shared" si="0"/>
        <v>0</v>
      </c>
      <c r="R7" s="43">
        <f t="shared" si="0"/>
        <v>0</v>
      </c>
      <c r="S7" s="43">
        <f t="shared" si="0"/>
        <v>0</v>
      </c>
      <c r="T7" s="43">
        <f t="shared" si="0"/>
        <v>0</v>
      </c>
      <c r="U7" s="43">
        <f t="shared" si="0"/>
        <v>0</v>
      </c>
      <c r="V7" s="43">
        <f t="shared" si="0"/>
        <v>0</v>
      </c>
      <c r="W7" s="43">
        <f t="shared" si="0"/>
        <v>262433.98</v>
      </c>
      <c r="X7" s="43">
        <f>W7/D7*100</f>
        <v>60.264174588060207</v>
      </c>
      <c r="Y7" s="43">
        <f>Y8+Y9+Y10+Y11+Y12+Y13+Y14+Y15</f>
        <v>233303.79</v>
      </c>
      <c r="Z7" s="45">
        <f>W7-Y7</f>
        <v>29130.189999999973</v>
      </c>
      <c r="AA7" s="45">
        <f>W7/Y7*100</f>
        <v>112.48594804224996</v>
      </c>
    </row>
    <row r="8" spans="1:27" s="8" customFormat="1" ht="45" x14ac:dyDescent="0.25">
      <c r="A8" s="14">
        <v>1</v>
      </c>
      <c r="B8" s="14">
        <v>2</v>
      </c>
      <c r="C8" s="15" t="s">
        <v>5</v>
      </c>
      <c r="D8" s="20">
        <v>3262.3</v>
      </c>
      <c r="E8" s="18"/>
      <c r="F8" s="20"/>
      <c r="G8" s="18"/>
      <c r="H8" s="20"/>
      <c r="I8" s="18"/>
      <c r="J8" s="20"/>
      <c r="K8" s="18"/>
      <c r="L8" s="20"/>
      <c r="M8" s="19"/>
      <c r="N8" s="20"/>
      <c r="O8" s="19"/>
      <c r="P8" s="20"/>
      <c r="Q8" s="19"/>
      <c r="R8" s="20"/>
      <c r="S8" s="19"/>
      <c r="T8" s="20"/>
      <c r="U8" s="19"/>
      <c r="V8" s="20"/>
      <c r="W8" s="20">
        <v>2644.47</v>
      </c>
      <c r="X8" s="18">
        <f t="shared" ref="X8:X52" si="1">W8/D8*100</f>
        <v>81.061521012782379</v>
      </c>
      <c r="Y8" s="23">
        <v>1853.01</v>
      </c>
      <c r="Z8" s="20">
        <f t="shared" ref="Z8:Z52" si="2">W8-Y8</f>
        <v>791.45999999999981</v>
      </c>
      <c r="AA8" s="20">
        <f t="shared" ref="AA8:AA52" si="3">W8/Y8*100</f>
        <v>142.71212783525183</v>
      </c>
    </row>
    <row r="9" spans="1:27" s="8" customFormat="1" ht="60" x14ac:dyDescent="0.25">
      <c r="A9" s="14">
        <v>1</v>
      </c>
      <c r="B9" s="14">
        <v>3</v>
      </c>
      <c r="C9" s="15" t="s">
        <v>6</v>
      </c>
      <c r="D9" s="20">
        <v>7658.21</v>
      </c>
      <c r="E9" s="18"/>
      <c r="F9" s="20"/>
      <c r="G9" s="18"/>
      <c r="H9" s="20"/>
      <c r="I9" s="18"/>
      <c r="J9" s="20"/>
      <c r="K9" s="18"/>
      <c r="L9" s="20"/>
      <c r="M9" s="19"/>
      <c r="N9" s="20"/>
      <c r="O9" s="19"/>
      <c r="P9" s="20"/>
      <c r="Q9" s="19"/>
      <c r="R9" s="20"/>
      <c r="S9" s="19"/>
      <c r="T9" s="20"/>
      <c r="U9" s="19"/>
      <c r="V9" s="20"/>
      <c r="W9" s="20">
        <v>5766.69</v>
      </c>
      <c r="X9" s="18">
        <f t="shared" si="1"/>
        <v>75.300755659612364</v>
      </c>
      <c r="Y9" s="24">
        <v>5285.64</v>
      </c>
      <c r="Z9" s="20">
        <f t="shared" si="2"/>
        <v>481.04999999999927</v>
      </c>
      <c r="AA9" s="20">
        <f t="shared" si="3"/>
        <v>109.10107385292982</v>
      </c>
    </row>
    <row r="10" spans="1:27" s="8" customFormat="1" ht="60" x14ac:dyDescent="0.25">
      <c r="A10" s="14">
        <v>1</v>
      </c>
      <c r="B10" s="14">
        <v>4</v>
      </c>
      <c r="C10" s="15" t="s">
        <v>7</v>
      </c>
      <c r="D10" s="20">
        <v>95405.73</v>
      </c>
      <c r="E10" s="18"/>
      <c r="F10" s="20"/>
      <c r="G10" s="18"/>
      <c r="H10" s="20"/>
      <c r="I10" s="18"/>
      <c r="J10" s="20"/>
      <c r="K10" s="18"/>
      <c r="L10" s="20"/>
      <c r="M10" s="19"/>
      <c r="N10" s="20"/>
      <c r="O10" s="19"/>
      <c r="P10" s="20"/>
      <c r="Q10" s="19"/>
      <c r="R10" s="20"/>
      <c r="S10" s="19"/>
      <c r="T10" s="20"/>
      <c r="U10" s="19"/>
      <c r="V10" s="20"/>
      <c r="W10" s="20">
        <v>68227.399999999994</v>
      </c>
      <c r="X10" s="18">
        <f t="shared" si="1"/>
        <v>71.5128955042847</v>
      </c>
      <c r="Y10" s="24">
        <v>68151.86</v>
      </c>
      <c r="Z10" s="20">
        <f t="shared" si="2"/>
        <v>75.539999999993597</v>
      </c>
      <c r="AA10" s="20">
        <f t="shared" si="3"/>
        <v>100.11084070192655</v>
      </c>
    </row>
    <row r="11" spans="1:27" s="8" customFormat="1" ht="15.75" x14ac:dyDescent="0.25">
      <c r="A11" s="14">
        <v>1</v>
      </c>
      <c r="B11" s="14">
        <v>5</v>
      </c>
      <c r="C11" s="15" t="s">
        <v>8</v>
      </c>
      <c r="D11" s="20">
        <v>15.53</v>
      </c>
      <c r="E11" s="18"/>
      <c r="F11" s="20"/>
      <c r="G11" s="18"/>
      <c r="H11" s="20"/>
      <c r="I11" s="18"/>
      <c r="J11" s="20"/>
      <c r="K11" s="18"/>
      <c r="L11" s="20"/>
      <c r="M11" s="19"/>
      <c r="N11" s="20"/>
      <c r="O11" s="19"/>
      <c r="P11" s="20"/>
      <c r="Q11" s="19"/>
      <c r="R11" s="20"/>
      <c r="S11" s="19"/>
      <c r="T11" s="20"/>
      <c r="U11" s="19"/>
      <c r="V11" s="20"/>
      <c r="W11" s="20">
        <v>15.53</v>
      </c>
      <c r="X11" s="18">
        <f t="shared" si="1"/>
        <v>100</v>
      </c>
      <c r="Y11" s="23">
        <v>4.22</v>
      </c>
      <c r="Z11" s="20">
        <f t="shared" si="2"/>
        <v>11.309999999999999</v>
      </c>
      <c r="AA11" s="20">
        <f t="shared" si="3"/>
        <v>368.00947867298578</v>
      </c>
    </row>
    <row r="12" spans="1:27" s="8" customFormat="1" ht="45" x14ac:dyDescent="0.25">
      <c r="A12" s="14">
        <v>1</v>
      </c>
      <c r="B12" s="14">
        <v>6</v>
      </c>
      <c r="C12" s="15" t="s">
        <v>9</v>
      </c>
      <c r="D12" s="20">
        <v>25083.34</v>
      </c>
      <c r="E12" s="18"/>
      <c r="F12" s="20"/>
      <c r="G12" s="18"/>
      <c r="H12" s="20"/>
      <c r="I12" s="18"/>
      <c r="J12" s="20"/>
      <c r="K12" s="18"/>
      <c r="L12" s="20"/>
      <c r="M12" s="19"/>
      <c r="N12" s="20"/>
      <c r="O12" s="19"/>
      <c r="P12" s="20"/>
      <c r="Q12" s="19"/>
      <c r="R12" s="20"/>
      <c r="S12" s="19"/>
      <c r="T12" s="20"/>
      <c r="U12" s="19"/>
      <c r="V12" s="20"/>
      <c r="W12" s="20">
        <v>18936.27</v>
      </c>
      <c r="X12" s="18">
        <f t="shared" si="1"/>
        <v>75.493415151251781</v>
      </c>
      <c r="Y12" s="23">
        <v>17216.150000000001</v>
      </c>
      <c r="Z12" s="20">
        <f t="shared" si="2"/>
        <v>1720.119999999999</v>
      </c>
      <c r="AA12" s="20">
        <f t="shared" si="3"/>
        <v>109.99131629313172</v>
      </c>
    </row>
    <row r="13" spans="1:27" s="8" customFormat="1" ht="30" x14ac:dyDescent="0.25">
      <c r="A13" s="14">
        <v>1</v>
      </c>
      <c r="B13" s="14">
        <v>7</v>
      </c>
      <c r="C13" s="15" t="s">
        <v>10</v>
      </c>
      <c r="D13" s="20">
        <v>0</v>
      </c>
      <c r="E13" s="18"/>
      <c r="F13" s="20"/>
      <c r="G13" s="18"/>
      <c r="H13" s="19"/>
      <c r="I13" s="18"/>
      <c r="J13" s="20"/>
      <c r="K13" s="18"/>
      <c r="L13" s="20"/>
      <c r="M13" s="19"/>
      <c r="N13" s="20"/>
      <c r="O13" s="19"/>
      <c r="P13" s="20"/>
      <c r="Q13" s="19"/>
      <c r="R13" s="20"/>
      <c r="S13" s="19"/>
      <c r="T13" s="20"/>
      <c r="U13" s="19"/>
      <c r="V13" s="20"/>
      <c r="W13" s="20">
        <v>0</v>
      </c>
      <c r="X13" s="18">
        <v>0</v>
      </c>
      <c r="Y13" s="23">
        <v>0</v>
      </c>
      <c r="Z13" s="20">
        <f t="shared" si="2"/>
        <v>0</v>
      </c>
      <c r="AA13" s="20">
        <v>0</v>
      </c>
    </row>
    <row r="14" spans="1:27" s="8" customFormat="1" ht="32.25" customHeight="1" x14ac:dyDescent="0.25">
      <c r="A14" s="14">
        <v>1</v>
      </c>
      <c r="B14" s="14">
        <v>11</v>
      </c>
      <c r="C14" s="15" t="s">
        <v>11</v>
      </c>
      <c r="D14" s="20">
        <v>5599.95</v>
      </c>
      <c r="E14" s="18"/>
      <c r="F14" s="20"/>
      <c r="G14" s="18"/>
      <c r="H14" s="20"/>
      <c r="I14" s="18"/>
      <c r="J14" s="20"/>
      <c r="K14" s="18"/>
      <c r="L14" s="20"/>
      <c r="M14" s="19"/>
      <c r="N14" s="20"/>
      <c r="O14" s="19"/>
      <c r="P14" s="20"/>
      <c r="Q14" s="19"/>
      <c r="R14" s="20"/>
      <c r="S14" s="19"/>
      <c r="T14" s="20"/>
      <c r="U14" s="19"/>
      <c r="V14" s="20"/>
      <c r="W14" s="20">
        <v>0</v>
      </c>
      <c r="X14" s="18">
        <f t="shared" si="1"/>
        <v>0</v>
      </c>
      <c r="Y14" s="23">
        <v>0</v>
      </c>
      <c r="Z14" s="20">
        <f t="shared" si="2"/>
        <v>0</v>
      </c>
      <c r="AA14" s="20">
        <v>0</v>
      </c>
    </row>
    <row r="15" spans="1:27" s="8" customFormat="1" ht="15.75" x14ac:dyDescent="0.25">
      <c r="A15" s="14">
        <v>1</v>
      </c>
      <c r="B15" s="14">
        <v>13</v>
      </c>
      <c r="C15" s="15" t="s">
        <v>12</v>
      </c>
      <c r="D15" s="20">
        <v>298447.56</v>
      </c>
      <c r="E15" s="18"/>
      <c r="F15" s="20"/>
      <c r="G15" s="18"/>
      <c r="H15" s="20"/>
      <c r="I15" s="18"/>
      <c r="J15" s="20"/>
      <c r="K15" s="18"/>
      <c r="L15" s="20"/>
      <c r="M15" s="19"/>
      <c r="N15" s="20"/>
      <c r="O15" s="19"/>
      <c r="P15" s="20"/>
      <c r="Q15" s="19"/>
      <c r="R15" s="20"/>
      <c r="S15" s="19"/>
      <c r="T15" s="20"/>
      <c r="U15" s="19"/>
      <c r="V15" s="20"/>
      <c r="W15" s="20">
        <v>166843.62</v>
      </c>
      <c r="X15" s="18">
        <f t="shared" si="1"/>
        <v>55.903831145411274</v>
      </c>
      <c r="Y15" s="24">
        <v>140792.91</v>
      </c>
      <c r="Z15" s="20">
        <f t="shared" si="2"/>
        <v>26050.709999999992</v>
      </c>
      <c r="AA15" s="20">
        <f t="shared" si="3"/>
        <v>118.50285642934719</v>
      </c>
    </row>
    <row r="16" spans="1:27" s="7" customFormat="1" ht="15.75" x14ac:dyDescent="0.25">
      <c r="A16" s="12">
        <v>2</v>
      </c>
      <c r="B16" s="12" t="s">
        <v>3</v>
      </c>
      <c r="C16" s="13" t="s">
        <v>13</v>
      </c>
      <c r="D16" s="43">
        <f>D17</f>
        <v>5345.4</v>
      </c>
      <c r="E16" s="43">
        <f t="shared" ref="E16:W16" si="4">E17</f>
        <v>0</v>
      </c>
      <c r="F16" s="43">
        <f t="shared" si="4"/>
        <v>0</v>
      </c>
      <c r="G16" s="43">
        <f t="shared" si="4"/>
        <v>0</v>
      </c>
      <c r="H16" s="43">
        <f t="shared" si="4"/>
        <v>0</v>
      </c>
      <c r="I16" s="43">
        <f t="shared" si="4"/>
        <v>0</v>
      </c>
      <c r="J16" s="43">
        <f t="shared" si="4"/>
        <v>0</v>
      </c>
      <c r="K16" s="43">
        <f t="shared" si="4"/>
        <v>0</v>
      </c>
      <c r="L16" s="43">
        <f t="shared" si="4"/>
        <v>0</v>
      </c>
      <c r="M16" s="43">
        <f t="shared" si="4"/>
        <v>0</v>
      </c>
      <c r="N16" s="43">
        <f t="shared" si="4"/>
        <v>0</v>
      </c>
      <c r="O16" s="43">
        <f t="shared" si="4"/>
        <v>0</v>
      </c>
      <c r="P16" s="43">
        <f t="shared" si="4"/>
        <v>0</v>
      </c>
      <c r="Q16" s="43">
        <f t="shared" si="4"/>
        <v>0</v>
      </c>
      <c r="R16" s="43">
        <f t="shared" si="4"/>
        <v>0</v>
      </c>
      <c r="S16" s="43">
        <f t="shared" si="4"/>
        <v>0</v>
      </c>
      <c r="T16" s="43">
        <f t="shared" si="4"/>
        <v>0</v>
      </c>
      <c r="U16" s="43">
        <f t="shared" si="4"/>
        <v>0</v>
      </c>
      <c r="V16" s="43">
        <f t="shared" si="4"/>
        <v>0</v>
      </c>
      <c r="W16" s="43">
        <f t="shared" si="4"/>
        <v>3589.13</v>
      </c>
      <c r="X16" s="43">
        <f t="shared" si="1"/>
        <v>67.144273581022944</v>
      </c>
      <c r="Y16" s="44">
        <f>Y17</f>
        <v>0</v>
      </c>
      <c r="Z16" s="45">
        <f t="shared" si="2"/>
        <v>3589.13</v>
      </c>
      <c r="AA16" s="45">
        <v>0</v>
      </c>
    </row>
    <row r="17" spans="1:27" s="8" customFormat="1" ht="15.75" x14ac:dyDescent="0.25">
      <c r="A17" s="14">
        <v>2</v>
      </c>
      <c r="B17" s="14">
        <v>3</v>
      </c>
      <c r="C17" s="15" t="s">
        <v>14</v>
      </c>
      <c r="D17" s="20">
        <v>5345.4</v>
      </c>
      <c r="E17" s="20"/>
      <c r="F17" s="20"/>
      <c r="G17" s="18"/>
      <c r="H17" s="20"/>
      <c r="I17" s="18"/>
      <c r="J17" s="20"/>
      <c r="K17" s="18"/>
      <c r="L17" s="20"/>
      <c r="M17" s="19"/>
      <c r="N17" s="20"/>
      <c r="O17" s="19"/>
      <c r="P17" s="20"/>
      <c r="Q17" s="19"/>
      <c r="R17" s="20"/>
      <c r="S17" s="19"/>
      <c r="T17" s="20"/>
      <c r="U17" s="19"/>
      <c r="V17" s="20"/>
      <c r="W17" s="20">
        <v>3589.13</v>
      </c>
      <c r="X17" s="18">
        <f t="shared" si="1"/>
        <v>67.144273581022944</v>
      </c>
      <c r="Y17" s="24">
        <v>0</v>
      </c>
      <c r="Z17" s="20">
        <f t="shared" si="2"/>
        <v>3589.13</v>
      </c>
      <c r="AA17" s="20">
        <v>0</v>
      </c>
    </row>
    <row r="18" spans="1:27" s="7" customFormat="1" ht="28.5" x14ac:dyDescent="0.25">
      <c r="A18" s="12">
        <v>3</v>
      </c>
      <c r="B18" s="12" t="s">
        <v>3</v>
      </c>
      <c r="C18" s="13" t="s">
        <v>15</v>
      </c>
      <c r="D18" s="43">
        <f>D19+D20</f>
        <v>40713.670000000006</v>
      </c>
      <c r="E18" s="43">
        <f t="shared" ref="E18:W18" si="5">E19+E20</f>
        <v>0</v>
      </c>
      <c r="F18" s="43">
        <f t="shared" si="5"/>
        <v>0</v>
      </c>
      <c r="G18" s="43">
        <f t="shared" si="5"/>
        <v>0</v>
      </c>
      <c r="H18" s="43">
        <f t="shared" si="5"/>
        <v>0</v>
      </c>
      <c r="I18" s="43">
        <f t="shared" si="5"/>
        <v>0</v>
      </c>
      <c r="J18" s="43">
        <f t="shared" si="5"/>
        <v>0</v>
      </c>
      <c r="K18" s="43">
        <f t="shared" si="5"/>
        <v>0</v>
      </c>
      <c r="L18" s="43">
        <f t="shared" si="5"/>
        <v>0</v>
      </c>
      <c r="M18" s="43">
        <f t="shared" si="5"/>
        <v>0</v>
      </c>
      <c r="N18" s="43">
        <f t="shared" si="5"/>
        <v>0</v>
      </c>
      <c r="O18" s="43">
        <f t="shared" si="5"/>
        <v>0</v>
      </c>
      <c r="P18" s="43">
        <f t="shared" si="5"/>
        <v>0</v>
      </c>
      <c r="Q18" s="43">
        <f t="shared" si="5"/>
        <v>0</v>
      </c>
      <c r="R18" s="43">
        <f t="shared" si="5"/>
        <v>0</v>
      </c>
      <c r="S18" s="43">
        <f t="shared" si="5"/>
        <v>0</v>
      </c>
      <c r="T18" s="43">
        <f t="shared" si="5"/>
        <v>0</v>
      </c>
      <c r="U18" s="43">
        <f t="shared" si="5"/>
        <v>0</v>
      </c>
      <c r="V18" s="43">
        <f t="shared" si="5"/>
        <v>0</v>
      </c>
      <c r="W18" s="43">
        <f t="shared" si="5"/>
        <v>27824.68</v>
      </c>
      <c r="X18" s="43">
        <f t="shared" si="1"/>
        <v>68.342352826458523</v>
      </c>
      <c r="Y18" s="43">
        <f>Y19+Y20</f>
        <v>23685.55</v>
      </c>
      <c r="Z18" s="45">
        <f t="shared" si="2"/>
        <v>4139.130000000001</v>
      </c>
      <c r="AA18" s="45">
        <f t="shared" si="3"/>
        <v>117.47533833919839</v>
      </c>
    </row>
    <row r="19" spans="1:27" s="8" customFormat="1" ht="45" x14ac:dyDescent="0.25">
      <c r="A19" s="14">
        <v>3</v>
      </c>
      <c r="B19" s="14">
        <v>10</v>
      </c>
      <c r="C19" s="15" t="s">
        <v>48</v>
      </c>
      <c r="D19" s="20">
        <v>37995.730000000003</v>
      </c>
      <c r="E19" s="18"/>
      <c r="F19" s="20"/>
      <c r="G19" s="18"/>
      <c r="H19" s="20"/>
      <c r="I19" s="18"/>
      <c r="J19" s="20"/>
      <c r="K19" s="18"/>
      <c r="L19" s="20"/>
      <c r="M19" s="19"/>
      <c r="N19" s="20"/>
      <c r="O19" s="19"/>
      <c r="P19" s="20"/>
      <c r="Q19" s="19"/>
      <c r="R19" s="20"/>
      <c r="S19" s="19"/>
      <c r="T19" s="20"/>
      <c r="U19" s="19"/>
      <c r="V19" s="20"/>
      <c r="W19" s="20">
        <v>26082.89</v>
      </c>
      <c r="X19" s="18">
        <f t="shared" si="1"/>
        <v>68.646897954059568</v>
      </c>
      <c r="Y19" s="24">
        <v>22511.41</v>
      </c>
      <c r="Z19" s="20">
        <f t="shared" si="2"/>
        <v>3571.4799999999996</v>
      </c>
      <c r="AA19" s="20">
        <f t="shared" si="3"/>
        <v>115.86519902573851</v>
      </c>
    </row>
    <row r="20" spans="1:27" s="8" customFormat="1" ht="30" x14ac:dyDescent="0.25">
      <c r="A20" s="14">
        <v>3</v>
      </c>
      <c r="B20" s="14">
        <v>14</v>
      </c>
      <c r="C20" s="15" t="s">
        <v>49</v>
      </c>
      <c r="D20" s="20">
        <v>2717.94</v>
      </c>
      <c r="E20" s="18"/>
      <c r="F20" s="20"/>
      <c r="G20" s="18"/>
      <c r="H20" s="20"/>
      <c r="I20" s="18"/>
      <c r="J20" s="20"/>
      <c r="K20" s="18"/>
      <c r="L20" s="20"/>
      <c r="M20" s="19"/>
      <c r="N20" s="20"/>
      <c r="O20" s="19"/>
      <c r="P20" s="20"/>
      <c r="Q20" s="19"/>
      <c r="R20" s="20"/>
      <c r="S20" s="19"/>
      <c r="T20" s="20"/>
      <c r="U20" s="19"/>
      <c r="V20" s="20"/>
      <c r="W20" s="20">
        <v>1741.79</v>
      </c>
      <c r="X20" s="18">
        <f t="shared" si="1"/>
        <v>64.084931970536502</v>
      </c>
      <c r="Y20" s="24">
        <v>1174.1400000000001</v>
      </c>
      <c r="Z20" s="20">
        <f t="shared" si="2"/>
        <v>567.64999999999986</v>
      </c>
      <c r="AA20" s="20">
        <f t="shared" si="3"/>
        <v>148.34602347249901</v>
      </c>
    </row>
    <row r="21" spans="1:27" s="7" customFormat="1" ht="15.6" customHeight="1" x14ac:dyDescent="0.25">
      <c r="A21" s="12">
        <v>4</v>
      </c>
      <c r="B21" s="12" t="s">
        <v>3</v>
      </c>
      <c r="C21" s="13" t="s">
        <v>16</v>
      </c>
      <c r="D21" s="43">
        <f>D22+D23+D24+D25</f>
        <v>524598.85</v>
      </c>
      <c r="E21" s="43">
        <f t="shared" ref="E21:W21" si="6">E22+E23+E24+E25</f>
        <v>0</v>
      </c>
      <c r="F21" s="43">
        <f t="shared" si="6"/>
        <v>0</v>
      </c>
      <c r="G21" s="43">
        <f t="shared" si="6"/>
        <v>0</v>
      </c>
      <c r="H21" s="43">
        <f t="shared" si="6"/>
        <v>0</v>
      </c>
      <c r="I21" s="43">
        <f t="shared" si="6"/>
        <v>0</v>
      </c>
      <c r="J21" s="43">
        <f t="shared" si="6"/>
        <v>0</v>
      </c>
      <c r="K21" s="43">
        <f t="shared" si="6"/>
        <v>0</v>
      </c>
      <c r="L21" s="43">
        <f t="shared" si="6"/>
        <v>0</v>
      </c>
      <c r="M21" s="43">
        <f t="shared" si="6"/>
        <v>0</v>
      </c>
      <c r="N21" s="43">
        <f t="shared" si="6"/>
        <v>0</v>
      </c>
      <c r="O21" s="43">
        <f t="shared" si="6"/>
        <v>0</v>
      </c>
      <c r="P21" s="43">
        <f t="shared" si="6"/>
        <v>0</v>
      </c>
      <c r="Q21" s="43">
        <f t="shared" si="6"/>
        <v>0</v>
      </c>
      <c r="R21" s="43">
        <f t="shared" si="6"/>
        <v>0</v>
      </c>
      <c r="S21" s="43">
        <f t="shared" si="6"/>
        <v>0</v>
      </c>
      <c r="T21" s="43">
        <f t="shared" si="6"/>
        <v>0</v>
      </c>
      <c r="U21" s="43">
        <f t="shared" si="6"/>
        <v>0</v>
      </c>
      <c r="V21" s="43">
        <f t="shared" si="6"/>
        <v>0</v>
      </c>
      <c r="W21" s="43">
        <f t="shared" si="6"/>
        <v>294325.11</v>
      </c>
      <c r="X21" s="43">
        <f t="shared" si="1"/>
        <v>56.104795121072037</v>
      </c>
      <c r="Y21" s="43">
        <f>Y22+Y23+Y24+Y25</f>
        <v>307078.69999999995</v>
      </c>
      <c r="Z21" s="45">
        <f t="shared" si="2"/>
        <v>-12753.589999999967</v>
      </c>
      <c r="AA21" s="45">
        <f t="shared" si="3"/>
        <v>95.846800836397975</v>
      </c>
    </row>
    <row r="22" spans="1:27" s="8" customFormat="1" ht="15.75" x14ac:dyDescent="0.25">
      <c r="A22" s="14">
        <v>4</v>
      </c>
      <c r="B22" s="14">
        <v>5</v>
      </c>
      <c r="C22" s="15" t="s">
        <v>17</v>
      </c>
      <c r="D22" s="20">
        <v>6658.62</v>
      </c>
      <c r="E22" s="18"/>
      <c r="F22" s="20"/>
      <c r="G22" s="18"/>
      <c r="H22" s="20"/>
      <c r="I22" s="18"/>
      <c r="J22" s="20"/>
      <c r="K22" s="18"/>
      <c r="L22" s="20"/>
      <c r="M22" s="19"/>
      <c r="N22" s="20"/>
      <c r="O22" s="19"/>
      <c r="P22" s="20"/>
      <c r="Q22" s="19"/>
      <c r="R22" s="20"/>
      <c r="S22" s="19"/>
      <c r="T22" s="20"/>
      <c r="U22" s="19"/>
      <c r="V22" s="20"/>
      <c r="W22" s="20">
        <v>2426.98</v>
      </c>
      <c r="X22" s="18">
        <f t="shared" si="1"/>
        <v>36.448693573142783</v>
      </c>
      <c r="Y22" s="24">
        <v>17104.38</v>
      </c>
      <c r="Z22" s="20">
        <f t="shared" si="2"/>
        <v>-14677.400000000001</v>
      </c>
      <c r="AA22" s="20">
        <f t="shared" si="3"/>
        <v>14.189231062453009</v>
      </c>
    </row>
    <row r="23" spans="1:27" s="8" customFormat="1" ht="15.75" x14ac:dyDescent="0.25">
      <c r="A23" s="14">
        <v>4</v>
      </c>
      <c r="B23" s="14">
        <v>8</v>
      </c>
      <c r="C23" s="15" t="s">
        <v>18</v>
      </c>
      <c r="D23" s="20">
        <v>200</v>
      </c>
      <c r="E23" s="18"/>
      <c r="F23" s="20"/>
      <c r="G23" s="18"/>
      <c r="H23" s="20"/>
      <c r="I23" s="18"/>
      <c r="J23" s="20"/>
      <c r="K23" s="18"/>
      <c r="L23" s="20"/>
      <c r="M23" s="19"/>
      <c r="N23" s="20"/>
      <c r="O23" s="19"/>
      <c r="P23" s="20"/>
      <c r="Q23" s="19"/>
      <c r="R23" s="20"/>
      <c r="S23" s="19"/>
      <c r="T23" s="20"/>
      <c r="U23" s="19"/>
      <c r="V23" s="20"/>
      <c r="W23" s="20">
        <v>0</v>
      </c>
      <c r="X23" s="18">
        <f t="shared" si="1"/>
        <v>0</v>
      </c>
      <c r="Y23" s="24">
        <v>0</v>
      </c>
      <c r="Z23" s="20">
        <f t="shared" si="2"/>
        <v>0</v>
      </c>
      <c r="AA23" s="20">
        <v>0</v>
      </c>
    </row>
    <row r="24" spans="1:27" s="8" customFormat="1" ht="15.75" x14ac:dyDescent="0.25">
      <c r="A24" s="14">
        <v>4</v>
      </c>
      <c r="B24" s="14">
        <v>9</v>
      </c>
      <c r="C24" s="15" t="s">
        <v>19</v>
      </c>
      <c r="D24" s="20">
        <v>507803.35</v>
      </c>
      <c r="E24" s="18"/>
      <c r="F24" s="20"/>
      <c r="G24" s="18"/>
      <c r="H24" s="20"/>
      <c r="I24" s="18"/>
      <c r="J24" s="20"/>
      <c r="K24" s="18"/>
      <c r="L24" s="20"/>
      <c r="M24" s="19"/>
      <c r="N24" s="20"/>
      <c r="O24" s="19"/>
      <c r="P24" s="20"/>
      <c r="Q24" s="19"/>
      <c r="R24" s="20"/>
      <c r="S24" s="19"/>
      <c r="T24" s="20"/>
      <c r="U24" s="19"/>
      <c r="V24" s="20"/>
      <c r="W24" s="20">
        <v>291121.07</v>
      </c>
      <c r="X24" s="18">
        <f t="shared" si="1"/>
        <v>57.329489850746363</v>
      </c>
      <c r="Y24" s="24">
        <v>288543.71999999997</v>
      </c>
      <c r="Z24" s="20">
        <f t="shared" si="2"/>
        <v>2577.3500000000349</v>
      </c>
      <c r="AA24" s="20">
        <f t="shared" si="3"/>
        <v>100.89322685657483</v>
      </c>
    </row>
    <row r="25" spans="1:27" s="8" customFormat="1" ht="30" x14ac:dyDescent="0.25">
      <c r="A25" s="14">
        <v>4</v>
      </c>
      <c r="B25" s="14">
        <v>12</v>
      </c>
      <c r="C25" s="15" t="s">
        <v>20</v>
      </c>
      <c r="D25" s="20">
        <v>9936.8799999999992</v>
      </c>
      <c r="E25" s="18"/>
      <c r="F25" s="20"/>
      <c r="G25" s="18"/>
      <c r="H25" s="20"/>
      <c r="I25" s="18"/>
      <c r="J25" s="20"/>
      <c r="K25" s="18"/>
      <c r="L25" s="20"/>
      <c r="M25" s="19"/>
      <c r="N25" s="20"/>
      <c r="O25" s="19"/>
      <c r="P25" s="20"/>
      <c r="Q25" s="19"/>
      <c r="R25" s="20"/>
      <c r="S25" s="19"/>
      <c r="T25" s="20"/>
      <c r="U25" s="19"/>
      <c r="V25" s="20"/>
      <c r="W25" s="20">
        <v>777.06</v>
      </c>
      <c r="X25" s="18">
        <f t="shared" si="1"/>
        <v>7.8199595848998884</v>
      </c>
      <c r="Y25" s="24">
        <v>1430.6</v>
      </c>
      <c r="Z25" s="20">
        <f t="shared" si="2"/>
        <v>-653.54</v>
      </c>
      <c r="AA25" s="20">
        <f t="shared" si="3"/>
        <v>54.317069760939461</v>
      </c>
    </row>
    <row r="26" spans="1:27" s="7" customFormat="1" ht="15.6" customHeight="1" x14ac:dyDescent="0.25">
      <c r="A26" s="12">
        <v>5</v>
      </c>
      <c r="B26" s="12" t="s">
        <v>3</v>
      </c>
      <c r="C26" s="13" t="s">
        <v>21</v>
      </c>
      <c r="D26" s="43">
        <f>D27+D28+D29+D30</f>
        <v>1618482.9900000002</v>
      </c>
      <c r="E26" s="43">
        <f t="shared" ref="E26:W26" si="7">E27+E28+E29+E30</f>
        <v>0</v>
      </c>
      <c r="F26" s="43">
        <f t="shared" si="7"/>
        <v>0</v>
      </c>
      <c r="G26" s="43">
        <f t="shared" si="7"/>
        <v>0</v>
      </c>
      <c r="H26" s="43">
        <f t="shared" si="7"/>
        <v>0</v>
      </c>
      <c r="I26" s="43">
        <f t="shared" si="7"/>
        <v>0</v>
      </c>
      <c r="J26" s="43">
        <f t="shared" si="7"/>
        <v>0</v>
      </c>
      <c r="K26" s="43">
        <f t="shared" si="7"/>
        <v>0</v>
      </c>
      <c r="L26" s="43">
        <f t="shared" si="7"/>
        <v>0</v>
      </c>
      <c r="M26" s="43">
        <f t="shared" si="7"/>
        <v>0</v>
      </c>
      <c r="N26" s="43">
        <f t="shared" si="7"/>
        <v>0</v>
      </c>
      <c r="O26" s="43">
        <f t="shared" si="7"/>
        <v>0</v>
      </c>
      <c r="P26" s="43">
        <f t="shared" si="7"/>
        <v>0</v>
      </c>
      <c r="Q26" s="43">
        <f t="shared" si="7"/>
        <v>0</v>
      </c>
      <c r="R26" s="43">
        <f t="shared" si="7"/>
        <v>0</v>
      </c>
      <c r="S26" s="43">
        <f t="shared" si="7"/>
        <v>0</v>
      </c>
      <c r="T26" s="43">
        <f t="shared" si="7"/>
        <v>0</v>
      </c>
      <c r="U26" s="43">
        <f t="shared" si="7"/>
        <v>0</v>
      </c>
      <c r="V26" s="43">
        <f t="shared" si="7"/>
        <v>0</v>
      </c>
      <c r="W26" s="43">
        <f t="shared" si="7"/>
        <v>635385.62</v>
      </c>
      <c r="X26" s="43">
        <f t="shared" si="1"/>
        <v>39.258096867610568</v>
      </c>
      <c r="Y26" s="43">
        <f>Y27+Y28+Y29+Y30</f>
        <v>185709</v>
      </c>
      <c r="Z26" s="45">
        <f t="shared" si="2"/>
        <v>449676.62</v>
      </c>
      <c r="AA26" s="45">
        <f t="shared" si="3"/>
        <v>342.14045630529483</v>
      </c>
    </row>
    <row r="27" spans="1:27" s="8" customFormat="1" ht="15.75" x14ac:dyDescent="0.25">
      <c r="A27" s="14">
        <v>5</v>
      </c>
      <c r="B27" s="14">
        <v>1</v>
      </c>
      <c r="C27" s="15" t="s">
        <v>22</v>
      </c>
      <c r="D27" s="20">
        <v>1236725.6000000001</v>
      </c>
      <c r="E27" s="18"/>
      <c r="F27" s="20"/>
      <c r="G27" s="18"/>
      <c r="H27" s="20"/>
      <c r="I27" s="18"/>
      <c r="J27" s="20"/>
      <c r="K27" s="18"/>
      <c r="L27" s="20"/>
      <c r="M27" s="19"/>
      <c r="N27" s="20"/>
      <c r="O27" s="19"/>
      <c r="P27" s="20"/>
      <c r="Q27" s="19"/>
      <c r="R27" s="20"/>
      <c r="S27" s="19"/>
      <c r="T27" s="20"/>
      <c r="U27" s="19"/>
      <c r="V27" s="20"/>
      <c r="W27" s="20">
        <v>408563.79</v>
      </c>
      <c r="X27" s="18">
        <f t="shared" si="1"/>
        <v>33.035928907754474</v>
      </c>
      <c r="Y27" s="24">
        <v>50051.46</v>
      </c>
      <c r="Z27" s="20">
        <f t="shared" si="2"/>
        <v>358512.32999999996</v>
      </c>
      <c r="AA27" s="20">
        <f t="shared" si="3"/>
        <v>816.28745694930774</v>
      </c>
    </row>
    <row r="28" spans="1:27" s="8" customFormat="1" ht="15.75" x14ac:dyDescent="0.25">
      <c r="A28" s="14">
        <v>5</v>
      </c>
      <c r="B28" s="14">
        <v>2</v>
      </c>
      <c r="C28" s="15" t="s">
        <v>23</v>
      </c>
      <c r="D28" s="20">
        <v>6643.72</v>
      </c>
      <c r="E28" s="18"/>
      <c r="F28" s="20"/>
      <c r="G28" s="18"/>
      <c r="H28" s="20"/>
      <c r="I28" s="18"/>
      <c r="J28" s="20"/>
      <c r="K28" s="18"/>
      <c r="L28" s="20"/>
      <c r="M28" s="19"/>
      <c r="N28" s="20"/>
      <c r="O28" s="19"/>
      <c r="P28" s="20"/>
      <c r="Q28" s="19"/>
      <c r="R28" s="20"/>
      <c r="S28" s="19"/>
      <c r="T28" s="20"/>
      <c r="U28" s="19"/>
      <c r="V28" s="20"/>
      <c r="W28" s="20">
        <v>2023.73</v>
      </c>
      <c r="X28" s="18">
        <f t="shared" si="1"/>
        <v>30.460796060038653</v>
      </c>
      <c r="Y28" s="24">
        <v>1768.9</v>
      </c>
      <c r="Z28" s="20">
        <f t="shared" si="2"/>
        <v>254.82999999999993</v>
      </c>
      <c r="AA28" s="20">
        <f t="shared" si="3"/>
        <v>114.4061281022104</v>
      </c>
    </row>
    <row r="29" spans="1:27" s="8" customFormat="1" ht="15.75" x14ac:dyDescent="0.25">
      <c r="A29" s="14">
        <v>5</v>
      </c>
      <c r="B29" s="14">
        <v>3</v>
      </c>
      <c r="C29" s="15" t="s">
        <v>24</v>
      </c>
      <c r="D29" s="20">
        <v>223304.29</v>
      </c>
      <c r="E29" s="18"/>
      <c r="F29" s="20"/>
      <c r="G29" s="18"/>
      <c r="H29" s="20"/>
      <c r="I29" s="18"/>
      <c r="J29" s="20"/>
      <c r="K29" s="18"/>
      <c r="L29" s="20"/>
      <c r="M29" s="19"/>
      <c r="N29" s="20"/>
      <c r="O29" s="19"/>
      <c r="P29" s="20"/>
      <c r="Q29" s="19"/>
      <c r="R29" s="20"/>
      <c r="S29" s="19"/>
      <c r="T29" s="20"/>
      <c r="U29" s="19"/>
      <c r="V29" s="20"/>
      <c r="W29" s="20">
        <v>122542.75</v>
      </c>
      <c r="X29" s="18">
        <f t="shared" si="1"/>
        <v>54.877024530070607</v>
      </c>
      <c r="Y29" s="24">
        <v>56302.68</v>
      </c>
      <c r="Z29" s="20">
        <f t="shared" si="2"/>
        <v>66240.070000000007</v>
      </c>
      <c r="AA29" s="20">
        <f t="shared" si="3"/>
        <v>217.64994135270291</v>
      </c>
    </row>
    <row r="30" spans="1:27" s="8" customFormat="1" ht="30" x14ac:dyDescent="0.25">
      <c r="A30" s="14">
        <v>5</v>
      </c>
      <c r="B30" s="14">
        <v>5</v>
      </c>
      <c r="C30" s="15" t="s">
        <v>25</v>
      </c>
      <c r="D30" s="20">
        <v>151809.38</v>
      </c>
      <c r="E30" s="18"/>
      <c r="F30" s="20"/>
      <c r="G30" s="18"/>
      <c r="H30" s="20"/>
      <c r="I30" s="18"/>
      <c r="J30" s="20"/>
      <c r="K30" s="18"/>
      <c r="L30" s="20"/>
      <c r="M30" s="19"/>
      <c r="N30" s="20"/>
      <c r="O30" s="19"/>
      <c r="P30" s="20"/>
      <c r="Q30" s="19"/>
      <c r="R30" s="20"/>
      <c r="S30" s="19"/>
      <c r="T30" s="20"/>
      <c r="U30" s="19"/>
      <c r="V30" s="20"/>
      <c r="W30" s="20">
        <v>102255.35</v>
      </c>
      <c r="X30" s="18">
        <f t="shared" si="1"/>
        <v>67.357728488186964</v>
      </c>
      <c r="Y30" s="24">
        <v>77585.960000000006</v>
      </c>
      <c r="Z30" s="20">
        <f t="shared" si="2"/>
        <v>24669.39</v>
      </c>
      <c r="AA30" s="20">
        <f t="shared" si="3"/>
        <v>131.79620384925312</v>
      </c>
    </row>
    <row r="31" spans="1:27" s="7" customFormat="1" ht="15.75" x14ac:dyDescent="0.25">
      <c r="A31" s="12">
        <v>6</v>
      </c>
      <c r="B31" s="12" t="s">
        <v>3</v>
      </c>
      <c r="C31" s="13" t="s">
        <v>26</v>
      </c>
      <c r="D31" s="43">
        <f>D32</f>
        <v>0</v>
      </c>
      <c r="E31" s="43">
        <f t="shared" ref="E31:W31" si="8">E32</f>
        <v>0</v>
      </c>
      <c r="F31" s="43">
        <f t="shared" si="8"/>
        <v>0</v>
      </c>
      <c r="G31" s="43">
        <f t="shared" si="8"/>
        <v>0</v>
      </c>
      <c r="H31" s="43">
        <f t="shared" si="8"/>
        <v>0</v>
      </c>
      <c r="I31" s="43">
        <f t="shared" si="8"/>
        <v>0</v>
      </c>
      <c r="J31" s="43">
        <f t="shared" si="8"/>
        <v>0</v>
      </c>
      <c r="K31" s="43">
        <f t="shared" si="8"/>
        <v>0</v>
      </c>
      <c r="L31" s="43">
        <f t="shared" si="8"/>
        <v>0</v>
      </c>
      <c r="M31" s="43">
        <f t="shared" si="8"/>
        <v>0</v>
      </c>
      <c r="N31" s="43">
        <f t="shared" si="8"/>
        <v>0</v>
      </c>
      <c r="O31" s="43">
        <f t="shared" si="8"/>
        <v>0</v>
      </c>
      <c r="P31" s="43">
        <f t="shared" si="8"/>
        <v>0</v>
      </c>
      <c r="Q31" s="43">
        <f t="shared" si="8"/>
        <v>0</v>
      </c>
      <c r="R31" s="43">
        <f t="shared" si="8"/>
        <v>0</v>
      </c>
      <c r="S31" s="43">
        <f t="shared" si="8"/>
        <v>0</v>
      </c>
      <c r="T31" s="43">
        <f t="shared" si="8"/>
        <v>0</v>
      </c>
      <c r="U31" s="43">
        <f t="shared" si="8"/>
        <v>0</v>
      </c>
      <c r="V31" s="43">
        <f t="shared" si="8"/>
        <v>0</v>
      </c>
      <c r="W31" s="43">
        <f t="shared" si="8"/>
        <v>0</v>
      </c>
      <c r="X31" s="43">
        <v>0</v>
      </c>
      <c r="Y31" s="44">
        <f>Y32</f>
        <v>0</v>
      </c>
      <c r="Z31" s="45">
        <f t="shared" si="2"/>
        <v>0</v>
      </c>
      <c r="AA31" s="45">
        <v>0</v>
      </c>
    </row>
    <row r="32" spans="1:27" s="8" customFormat="1" ht="30" x14ac:dyDescent="0.25">
      <c r="A32" s="14">
        <v>6</v>
      </c>
      <c r="B32" s="14">
        <v>5</v>
      </c>
      <c r="C32" s="15" t="s">
        <v>27</v>
      </c>
      <c r="D32" s="20">
        <v>0</v>
      </c>
      <c r="E32" s="18"/>
      <c r="F32" s="20"/>
      <c r="G32" s="18"/>
      <c r="H32" s="20"/>
      <c r="I32" s="18"/>
      <c r="J32" s="20"/>
      <c r="K32" s="18"/>
      <c r="L32" s="20"/>
      <c r="M32" s="19"/>
      <c r="N32" s="20"/>
      <c r="O32" s="19"/>
      <c r="P32" s="20"/>
      <c r="Q32" s="19"/>
      <c r="R32" s="20"/>
      <c r="S32" s="19"/>
      <c r="T32" s="20"/>
      <c r="U32" s="19"/>
      <c r="V32" s="20"/>
      <c r="W32" s="20">
        <v>0</v>
      </c>
      <c r="X32" s="18">
        <v>0</v>
      </c>
      <c r="Y32" s="24">
        <v>0</v>
      </c>
      <c r="Z32" s="20">
        <f t="shared" si="2"/>
        <v>0</v>
      </c>
      <c r="AA32" s="20">
        <v>0</v>
      </c>
    </row>
    <row r="33" spans="1:27" s="7" customFormat="1" ht="15.6" customHeight="1" x14ac:dyDescent="0.25">
      <c r="A33" s="12">
        <v>7</v>
      </c>
      <c r="B33" s="12" t="s">
        <v>3</v>
      </c>
      <c r="C33" s="13" t="s">
        <v>28</v>
      </c>
      <c r="D33" s="43">
        <f>D34+D35+D36+D37+D38+D39</f>
        <v>3083786.65</v>
      </c>
      <c r="E33" s="43">
        <f t="shared" ref="E33:W33" si="9">E34+E35+E36+E37+E38+E39</f>
        <v>0</v>
      </c>
      <c r="F33" s="43">
        <f t="shared" si="9"/>
        <v>0</v>
      </c>
      <c r="G33" s="43">
        <f t="shared" si="9"/>
        <v>0</v>
      </c>
      <c r="H33" s="43">
        <f t="shared" si="9"/>
        <v>0</v>
      </c>
      <c r="I33" s="43">
        <f t="shared" si="9"/>
        <v>0</v>
      </c>
      <c r="J33" s="43">
        <f t="shared" si="9"/>
        <v>0</v>
      </c>
      <c r="K33" s="43">
        <f t="shared" si="9"/>
        <v>0</v>
      </c>
      <c r="L33" s="43">
        <f t="shared" si="9"/>
        <v>0</v>
      </c>
      <c r="M33" s="43">
        <f t="shared" si="9"/>
        <v>0</v>
      </c>
      <c r="N33" s="43">
        <f t="shared" si="9"/>
        <v>0</v>
      </c>
      <c r="O33" s="43">
        <f t="shared" si="9"/>
        <v>0</v>
      </c>
      <c r="P33" s="43">
        <f t="shared" si="9"/>
        <v>0</v>
      </c>
      <c r="Q33" s="43">
        <f t="shared" si="9"/>
        <v>0</v>
      </c>
      <c r="R33" s="43">
        <f t="shared" si="9"/>
        <v>0</v>
      </c>
      <c r="S33" s="43">
        <f t="shared" si="9"/>
        <v>0</v>
      </c>
      <c r="T33" s="43">
        <f t="shared" si="9"/>
        <v>0</v>
      </c>
      <c r="U33" s="43">
        <f t="shared" si="9"/>
        <v>0</v>
      </c>
      <c r="V33" s="43">
        <f t="shared" si="9"/>
        <v>0</v>
      </c>
      <c r="W33" s="43">
        <f t="shared" si="9"/>
        <v>1994293.43</v>
      </c>
      <c r="X33" s="43">
        <f t="shared" si="1"/>
        <v>64.670278989631129</v>
      </c>
      <c r="Y33" s="43">
        <f>Y34+Y35+Y36+Y37+Y38+Y39</f>
        <v>1655776.32</v>
      </c>
      <c r="Z33" s="45">
        <f t="shared" si="2"/>
        <v>338517.10999999987</v>
      </c>
      <c r="AA33" s="45">
        <f t="shared" si="3"/>
        <v>120.44461597324934</v>
      </c>
    </row>
    <row r="34" spans="1:27" s="8" customFormat="1" ht="15.75" x14ac:dyDescent="0.25">
      <c r="A34" s="14">
        <v>7</v>
      </c>
      <c r="B34" s="14">
        <v>1</v>
      </c>
      <c r="C34" s="15" t="s">
        <v>29</v>
      </c>
      <c r="D34" s="20">
        <v>818130.67</v>
      </c>
      <c r="E34" s="18"/>
      <c r="F34" s="20"/>
      <c r="G34" s="18"/>
      <c r="H34" s="20"/>
      <c r="I34" s="18"/>
      <c r="J34" s="20"/>
      <c r="K34" s="18"/>
      <c r="L34" s="20"/>
      <c r="M34" s="19"/>
      <c r="N34" s="20"/>
      <c r="O34" s="19"/>
      <c r="P34" s="20"/>
      <c r="Q34" s="19"/>
      <c r="R34" s="20"/>
      <c r="S34" s="19"/>
      <c r="T34" s="20"/>
      <c r="U34" s="19"/>
      <c r="V34" s="20"/>
      <c r="W34" s="20">
        <v>652895.42000000004</v>
      </c>
      <c r="X34" s="18">
        <f t="shared" si="1"/>
        <v>79.803317971198908</v>
      </c>
      <c r="Y34" s="24">
        <v>564734.34</v>
      </c>
      <c r="Z34" s="20">
        <f t="shared" si="2"/>
        <v>88161.080000000075</v>
      </c>
      <c r="AA34" s="20">
        <f t="shared" si="3"/>
        <v>115.61107121624659</v>
      </c>
    </row>
    <row r="35" spans="1:27" s="8" customFormat="1" ht="15.75" x14ac:dyDescent="0.25">
      <c r="A35" s="14">
        <v>7</v>
      </c>
      <c r="B35" s="14">
        <v>2</v>
      </c>
      <c r="C35" s="15" t="s">
        <v>30</v>
      </c>
      <c r="D35" s="20">
        <v>2050015.09</v>
      </c>
      <c r="E35" s="18"/>
      <c r="F35" s="20"/>
      <c r="G35" s="18"/>
      <c r="H35" s="20"/>
      <c r="I35" s="18"/>
      <c r="J35" s="20"/>
      <c r="K35" s="18"/>
      <c r="L35" s="20"/>
      <c r="M35" s="19"/>
      <c r="N35" s="20"/>
      <c r="O35" s="19"/>
      <c r="P35" s="20"/>
      <c r="Q35" s="19"/>
      <c r="R35" s="20"/>
      <c r="S35" s="19"/>
      <c r="T35" s="20"/>
      <c r="U35" s="19"/>
      <c r="V35" s="20"/>
      <c r="W35" s="20">
        <v>1161886.52</v>
      </c>
      <c r="X35" s="18">
        <f t="shared" si="1"/>
        <v>56.676974021688785</v>
      </c>
      <c r="Y35" s="24">
        <v>943759.93</v>
      </c>
      <c r="Z35" s="20">
        <f t="shared" si="2"/>
        <v>218126.58999999997</v>
      </c>
      <c r="AA35" s="20">
        <f t="shared" si="3"/>
        <v>123.11250807183561</v>
      </c>
    </row>
    <row r="36" spans="1:27" s="8" customFormat="1" ht="15.75" x14ac:dyDescent="0.25">
      <c r="A36" s="14">
        <v>7</v>
      </c>
      <c r="B36" s="14">
        <v>3</v>
      </c>
      <c r="C36" s="15" t="s">
        <v>31</v>
      </c>
      <c r="D36" s="20">
        <v>152783.4</v>
      </c>
      <c r="E36" s="18"/>
      <c r="F36" s="20"/>
      <c r="G36" s="18"/>
      <c r="H36" s="20"/>
      <c r="I36" s="18"/>
      <c r="J36" s="20"/>
      <c r="K36" s="18"/>
      <c r="L36" s="20"/>
      <c r="M36" s="19"/>
      <c r="N36" s="20"/>
      <c r="O36" s="19"/>
      <c r="P36" s="20"/>
      <c r="Q36" s="19"/>
      <c r="R36" s="20"/>
      <c r="S36" s="19"/>
      <c r="T36" s="20"/>
      <c r="U36" s="19"/>
      <c r="V36" s="20"/>
      <c r="W36" s="20">
        <v>136258.31</v>
      </c>
      <c r="X36" s="18">
        <f t="shared" si="1"/>
        <v>89.18397548424764</v>
      </c>
      <c r="Y36" s="24">
        <v>102804.98</v>
      </c>
      <c r="Z36" s="20">
        <f t="shared" si="2"/>
        <v>33453.33</v>
      </c>
      <c r="AA36" s="20">
        <f t="shared" si="3"/>
        <v>132.5405734235832</v>
      </c>
    </row>
    <row r="37" spans="1:27" s="8" customFormat="1" ht="30" x14ac:dyDescent="0.25">
      <c r="A37" s="14">
        <v>7</v>
      </c>
      <c r="B37" s="14">
        <v>5</v>
      </c>
      <c r="C37" s="15" t="s">
        <v>32</v>
      </c>
      <c r="D37" s="20">
        <v>645.32000000000005</v>
      </c>
      <c r="E37" s="18"/>
      <c r="F37" s="20"/>
      <c r="G37" s="18"/>
      <c r="H37" s="20"/>
      <c r="I37" s="18"/>
      <c r="J37" s="20"/>
      <c r="K37" s="18"/>
      <c r="L37" s="20"/>
      <c r="M37" s="19"/>
      <c r="N37" s="20"/>
      <c r="O37" s="19"/>
      <c r="P37" s="20"/>
      <c r="Q37" s="19"/>
      <c r="R37" s="20"/>
      <c r="S37" s="19"/>
      <c r="T37" s="20"/>
      <c r="U37" s="19"/>
      <c r="V37" s="20"/>
      <c r="W37" s="20">
        <v>437.13</v>
      </c>
      <c r="X37" s="18">
        <f t="shared" si="1"/>
        <v>67.738486332362243</v>
      </c>
      <c r="Y37" s="24">
        <v>173.04</v>
      </c>
      <c r="Z37" s="20">
        <f t="shared" si="2"/>
        <v>264.09000000000003</v>
      </c>
      <c r="AA37" s="20">
        <f t="shared" si="3"/>
        <v>252.61789181692095</v>
      </c>
    </row>
    <row r="38" spans="1:27" s="8" customFormat="1" ht="15.75" x14ac:dyDescent="0.25">
      <c r="A38" s="14">
        <v>7</v>
      </c>
      <c r="B38" s="14">
        <v>7</v>
      </c>
      <c r="C38" s="15" t="s">
        <v>33</v>
      </c>
      <c r="D38" s="20">
        <v>2630.23</v>
      </c>
      <c r="E38" s="18"/>
      <c r="F38" s="20"/>
      <c r="G38" s="18"/>
      <c r="H38" s="20"/>
      <c r="I38" s="18"/>
      <c r="J38" s="20"/>
      <c r="K38" s="18"/>
      <c r="L38" s="20"/>
      <c r="M38" s="19"/>
      <c r="N38" s="20"/>
      <c r="O38" s="19"/>
      <c r="P38" s="20"/>
      <c r="Q38" s="19"/>
      <c r="R38" s="20"/>
      <c r="S38" s="19"/>
      <c r="T38" s="20"/>
      <c r="U38" s="19"/>
      <c r="V38" s="20"/>
      <c r="W38" s="20">
        <v>1517.02</v>
      </c>
      <c r="X38" s="18">
        <f t="shared" si="1"/>
        <v>57.67632488413561</v>
      </c>
      <c r="Y38" s="24">
        <v>2566.11</v>
      </c>
      <c r="Z38" s="20">
        <f t="shared" si="2"/>
        <v>-1049.0900000000001</v>
      </c>
      <c r="AA38" s="20">
        <f t="shared" si="3"/>
        <v>59.117496911667857</v>
      </c>
    </row>
    <row r="39" spans="1:27" s="8" customFormat="1" ht="15.75" x14ac:dyDescent="0.25">
      <c r="A39" s="14">
        <v>7</v>
      </c>
      <c r="B39" s="14">
        <v>9</v>
      </c>
      <c r="C39" s="15" t="s">
        <v>34</v>
      </c>
      <c r="D39" s="20">
        <v>59581.94</v>
      </c>
      <c r="E39" s="18"/>
      <c r="F39" s="20"/>
      <c r="G39" s="18"/>
      <c r="H39" s="20"/>
      <c r="I39" s="18"/>
      <c r="J39" s="20"/>
      <c r="K39" s="18"/>
      <c r="L39" s="20"/>
      <c r="M39" s="19"/>
      <c r="N39" s="20"/>
      <c r="O39" s="19"/>
      <c r="P39" s="20"/>
      <c r="Q39" s="19"/>
      <c r="R39" s="20"/>
      <c r="S39" s="19"/>
      <c r="T39" s="20"/>
      <c r="U39" s="19"/>
      <c r="V39" s="20"/>
      <c r="W39" s="20">
        <v>41299.03</v>
      </c>
      <c r="X39" s="18">
        <f t="shared" si="1"/>
        <v>69.314678239748488</v>
      </c>
      <c r="Y39" s="24">
        <v>41737.919999999998</v>
      </c>
      <c r="Z39" s="20">
        <f t="shared" si="2"/>
        <v>-438.88999999999942</v>
      </c>
      <c r="AA39" s="20">
        <f t="shared" si="3"/>
        <v>98.948462213737528</v>
      </c>
    </row>
    <row r="40" spans="1:27" s="7" customFormat="1" ht="15.75" x14ac:dyDescent="0.25">
      <c r="A40" s="12">
        <v>8</v>
      </c>
      <c r="B40" s="12" t="s">
        <v>3</v>
      </c>
      <c r="C40" s="13" t="s">
        <v>35</v>
      </c>
      <c r="D40" s="43">
        <f>D41+D42</f>
        <v>168845.94999999998</v>
      </c>
      <c r="E40" s="43">
        <f t="shared" ref="E40:W40" si="10">E41+E42</f>
        <v>0</v>
      </c>
      <c r="F40" s="43">
        <f t="shared" si="10"/>
        <v>0</v>
      </c>
      <c r="G40" s="43">
        <f t="shared" si="10"/>
        <v>0</v>
      </c>
      <c r="H40" s="43">
        <f t="shared" si="10"/>
        <v>0</v>
      </c>
      <c r="I40" s="43">
        <f t="shared" si="10"/>
        <v>0</v>
      </c>
      <c r="J40" s="43">
        <f t="shared" si="10"/>
        <v>0</v>
      </c>
      <c r="K40" s="43">
        <f t="shared" si="10"/>
        <v>0</v>
      </c>
      <c r="L40" s="43">
        <f t="shared" si="10"/>
        <v>0</v>
      </c>
      <c r="M40" s="43">
        <f t="shared" si="10"/>
        <v>0</v>
      </c>
      <c r="N40" s="43">
        <f t="shared" si="10"/>
        <v>0</v>
      </c>
      <c r="O40" s="43">
        <f t="shared" si="10"/>
        <v>0</v>
      </c>
      <c r="P40" s="43">
        <f t="shared" si="10"/>
        <v>0</v>
      </c>
      <c r="Q40" s="43">
        <f t="shared" si="10"/>
        <v>0</v>
      </c>
      <c r="R40" s="43">
        <f t="shared" si="10"/>
        <v>0</v>
      </c>
      <c r="S40" s="43">
        <f t="shared" si="10"/>
        <v>0</v>
      </c>
      <c r="T40" s="43">
        <f t="shared" si="10"/>
        <v>0</v>
      </c>
      <c r="U40" s="43">
        <f t="shared" si="10"/>
        <v>0</v>
      </c>
      <c r="V40" s="43">
        <f t="shared" si="10"/>
        <v>0</v>
      </c>
      <c r="W40" s="43">
        <f t="shared" si="10"/>
        <v>110564.84000000001</v>
      </c>
      <c r="X40" s="43">
        <f t="shared" si="1"/>
        <v>65.482672222816134</v>
      </c>
      <c r="Y40" s="43">
        <f>Y41+Y42</f>
        <v>115242.12999999999</v>
      </c>
      <c r="Z40" s="45">
        <f t="shared" si="2"/>
        <v>-4677.289999999979</v>
      </c>
      <c r="AA40" s="45">
        <f t="shared" si="3"/>
        <v>95.941336731627587</v>
      </c>
    </row>
    <row r="41" spans="1:27" s="8" customFormat="1" ht="15.75" x14ac:dyDescent="0.25">
      <c r="A41" s="14">
        <v>8</v>
      </c>
      <c r="B41" s="14">
        <v>1</v>
      </c>
      <c r="C41" s="15" t="s">
        <v>36</v>
      </c>
      <c r="D41" s="20">
        <v>157477.24</v>
      </c>
      <c r="E41" s="18"/>
      <c r="F41" s="20"/>
      <c r="G41" s="18"/>
      <c r="H41" s="20"/>
      <c r="I41" s="18"/>
      <c r="J41" s="20"/>
      <c r="K41" s="18"/>
      <c r="L41" s="20"/>
      <c r="M41" s="19"/>
      <c r="N41" s="20"/>
      <c r="O41" s="19"/>
      <c r="P41" s="20"/>
      <c r="Q41" s="19"/>
      <c r="R41" s="20"/>
      <c r="S41" s="19"/>
      <c r="T41" s="20"/>
      <c r="U41" s="19"/>
      <c r="V41" s="20"/>
      <c r="W41" s="20">
        <v>103490.74</v>
      </c>
      <c r="X41" s="18">
        <f t="shared" si="1"/>
        <v>65.717903107776081</v>
      </c>
      <c r="Y41" s="24">
        <v>108653.12</v>
      </c>
      <c r="Z41" s="20">
        <f t="shared" si="2"/>
        <v>-5162.3799999999901</v>
      </c>
      <c r="AA41" s="20">
        <f t="shared" si="3"/>
        <v>95.248751255371232</v>
      </c>
    </row>
    <row r="42" spans="1:27" s="8" customFormat="1" ht="30" x14ac:dyDescent="0.25">
      <c r="A42" s="14">
        <v>8</v>
      </c>
      <c r="B42" s="14">
        <v>4</v>
      </c>
      <c r="C42" s="15" t="s">
        <v>37</v>
      </c>
      <c r="D42" s="20">
        <v>11368.71</v>
      </c>
      <c r="E42" s="18"/>
      <c r="F42" s="20"/>
      <c r="G42" s="18"/>
      <c r="H42" s="20"/>
      <c r="I42" s="18"/>
      <c r="J42" s="20"/>
      <c r="K42" s="18"/>
      <c r="L42" s="20"/>
      <c r="M42" s="19"/>
      <c r="N42" s="20"/>
      <c r="O42" s="19"/>
      <c r="P42" s="20"/>
      <c r="Q42" s="19"/>
      <c r="R42" s="20"/>
      <c r="S42" s="19"/>
      <c r="T42" s="20"/>
      <c r="U42" s="19"/>
      <c r="V42" s="20"/>
      <c r="W42" s="20">
        <v>7074.1</v>
      </c>
      <c r="X42" s="18">
        <f t="shared" si="1"/>
        <v>62.224298095386374</v>
      </c>
      <c r="Y42" s="24">
        <v>6589.01</v>
      </c>
      <c r="Z42" s="20">
        <f t="shared" si="2"/>
        <v>485.09000000000015</v>
      </c>
      <c r="AA42" s="20">
        <f t="shared" si="3"/>
        <v>107.36210750932233</v>
      </c>
    </row>
    <row r="43" spans="1:27" s="7" customFormat="1" ht="15.75" x14ac:dyDescent="0.25">
      <c r="A43" s="12">
        <v>10</v>
      </c>
      <c r="B43" s="12" t="s">
        <v>3</v>
      </c>
      <c r="C43" s="13" t="s">
        <v>38</v>
      </c>
      <c r="D43" s="43">
        <f>D44+D45+D46</f>
        <v>1070219.01</v>
      </c>
      <c r="E43" s="43">
        <f t="shared" ref="E43:W43" si="11">E44+E45+E46</f>
        <v>0</v>
      </c>
      <c r="F43" s="43">
        <f t="shared" si="11"/>
        <v>0</v>
      </c>
      <c r="G43" s="43">
        <f t="shared" si="11"/>
        <v>0</v>
      </c>
      <c r="H43" s="43">
        <f t="shared" si="11"/>
        <v>0</v>
      </c>
      <c r="I43" s="43">
        <f t="shared" si="11"/>
        <v>0</v>
      </c>
      <c r="J43" s="43">
        <f t="shared" si="11"/>
        <v>0</v>
      </c>
      <c r="K43" s="43">
        <f t="shared" si="11"/>
        <v>0</v>
      </c>
      <c r="L43" s="43">
        <f t="shared" si="11"/>
        <v>0</v>
      </c>
      <c r="M43" s="43">
        <f t="shared" si="11"/>
        <v>0</v>
      </c>
      <c r="N43" s="43">
        <f t="shared" si="11"/>
        <v>0</v>
      </c>
      <c r="O43" s="43">
        <f t="shared" si="11"/>
        <v>0</v>
      </c>
      <c r="P43" s="43">
        <f t="shared" si="11"/>
        <v>0</v>
      </c>
      <c r="Q43" s="43">
        <f t="shared" si="11"/>
        <v>0</v>
      </c>
      <c r="R43" s="43">
        <f t="shared" si="11"/>
        <v>0</v>
      </c>
      <c r="S43" s="43">
        <f t="shared" si="11"/>
        <v>0</v>
      </c>
      <c r="T43" s="43">
        <f t="shared" si="11"/>
        <v>0</v>
      </c>
      <c r="U43" s="43">
        <f t="shared" si="11"/>
        <v>0</v>
      </c>
      <c r="V43" s="43">
        <f t="shared" si="11"/>
        <v>0</v>
      </c>
      <c r="W43" s="43">
        <f t="shared" si="11"/>
        <v>861552</v>
      </c>
      <c r="X43" s="43">
        <f t="shared" si="1"/>
        <v>80.502401092651127</v>
      </c>
      <c r="Y43" s="43">
        <f>Y44+Y45+Y46</f>
        <v>1054093.52</v>
      </c>
      <c r="Z43" s="45">
        <f t="shared" si="2"/>
        <v>-192541.52000000002</v>
      </c>
      <c r="AA43" s="45">
        <f t="shared" si="3"/>
        <v>81.733924329598381</v>
      </c>
    </row>
    <row r="44" spans="1:27" s="8" customFormat="1" ht="15.75" x14ac:dyDescent="0.25">
      <c r="A44" s="14">
        <v>10</v>
      </c>
      <c r="B44" s="14">
        <v>3</v>
      </c>
      <c r="C44" s="15" t="s">
        <v>39</v>
      </c>
      <c r="D44" s="20">
        <v>484944.53</v>
      </c>
      <c r="E44" s="18"/>
      <c r="F44" s="20"/>
      <c r="G44" s="18"/>
      <c r="H44" s="20"/>
      <c r="I44" s="18"/>
      <c r="J44" s="20"/>
      <c r="K44" s="18"/>
      <c r="L44" s="20"/>
      <c r="M44" s="19"/>
      <c r="N44" s="20"/>
      <c r="O44" s="19"/>
      <c r="P44" s="20"/>
      <c r="Q44" s="19"/>
      <c r="R44" s="20"/>
      <c r="S44" s="19"/>
      <c r="T44" s="20"/>
      <c r="U44" s="19"/>
      <c r="V44" s="20"/>
      <c r="W44" s="20">
        <v>411962.64</v>
      </c>
      <c r="X44" s="18">
        <f t="shared" si="1"/>
        <v>84.950466396641275</v>
      </c>
      <c r="Y44" s="24">
        <v>437086.66</v>
      </c>
      <c r="Z44" s="20">
        <f t="shared" si="2"/>
        <v>-25124.01999999996</v>
      </c>
      <c r="AA44" s="20">
        <f t="shared" si="3"/>
        <v>94.251936217865818</v>
      </c>
    </row>
    <row r="45" spans="1:27" s="8" customFormat="1" ht="15.75" x14ac:dyDescent="0.25">
      <c r="A45" s="14">
        <v>10</v>
      </c>
      <c r="B45" s="14">
        <v>4</v>
      </c>
      <c r="C45" s="15" t="s">
        <v>40</v>
      </c>
      <c r="D45" s="20">
        <v>526861.93999999994</v>
      </c>
      <c r="E45" s="18"/>
      <c r="F45" s="20"/>
      <c r="G45" s="18"/>
      <c r="H45" s="20"/>
      <c r="I45" s="18"/>
      <c r="J45" s="20"/>
      <c r="K45" s="18"/>
      <c r="L45" s="20"/>
      <c r="M45" s="19"/>
      <c r="N45" s="20"/>
      <c r="O45" s="19"/>
      <c r="P45" s="20"/>
      <c r="Q45" s="19"/>
      <c r="R45" s="20"/>
      <c r="S45" s="19"/>
      <c r="T45" s="20"/>
      <c r="U45" s="19"/>
      <c r="V45" s="20"/>
      <c r="W45" s="20">
        <v>411593.63</v>
      </c>
      <c r="X45" s="18">
        <f t="shared" si="1"/>
        <v>78.121723880833002</v>
      </c>
      <c r="Y45" s="24">
        <v>581534.57999999996</v>
      </c>
      <c r="Z45" s="20">
        <f t="shared" si="2"/>
        <v>-169940.94999999995</v>
      </c>
      <c r="AA45" s="20">
        <f t="shared" si="3"/>
        <v>70.77715481682965</v>
      </c>
    </row>
    <row r="46" spans="1:27" s="8" customFormat="1" ht="15.75" x14ac:dyDescent="0.25">
      <c r="A46" s="14">
        <v>10</v>
      </c>
      <c r="B46" s="14">
        <v>6</v>
      </c>
      <c r="C46" s="15" t="s">
        <v>41</v>
      </c>
      <c r="D46" s="20">
        <v>58412.54</v>
      </c>
      <c r="E46" s="18"/>
      <c r="F46" s="20"/>
      <c r="G46" s="18"/>
      <c r="H46" s="20"/>
      <c r="I46" s="18"/>
      <c r="J46" s="20"/>
      <c r="K46" s="18"/>
      <c r="L46" s="20"/>
      <c r="M46" s="19"/>
      <c r="N46" s="20"/>
      <c r="O46" s="19"/>
      <c r="P46" s="20"/>
      <c r="Q46" s="19"/>
      <c r="R46" s="20"/>
      <c r="S46" s="19"/>
      <c r="T46" s="20"/>
      <c r="U46" s="19"/>
      <c r="V46" s="20"/>
      <c r="W46" s="20">
        <v>37995.730000000003</v>
      </c>
      <c r="X46" s="18">
        <f t="shared" si="1"/>
        <v>65.047214176955848</v>
      </c>
      <c r="Y46" s="24">
        <v>35472.28</v>
      </c>
      <c r="Z46" s="20">
        <f t="shared" si="2"/>
        <v>2523.4500000000044</v>
      </c>
      <c r="AA46" s="20">
        <f t="shared" si="3"/>
        <v>107.11386468532613</v>
      </c>
    </row>
    <row r="47" spans="1:27" s="7" customFormat="1" ht="15.75" x14ac:dyDescent="0.25">
      <c r="A47" s="12">
        <v>11</v>
      </c>
      <c r="B47" s="12" t="s">
        <v>3</v>
      </c>
      <c r="C47" s="13" t="s">
        <v>42</v>
      </c>
      <c r="D47" s="43">
        <f>D48+D49</f>
        <v>48358.05</v>
      </c>
      <c r="E47" s="43">
        <f t="shared" ref="E47:W47" si="12">E48+E49</f>
        <v>0</v>
      </c>
      <c r="F47" s="43">
        <f t="shared" si="12"/>
        <v>0</v>
      </c>
      <c r="G47" s="43">
        <f t="shared" si="12"/>
        <v>0</v>
      </c>
      <c r="H47" s="43">
        <f t="shared" si="12"/>
        <v>0</v>
      </c>
      <c r="I47" s="43">
        <f t="shared" si="12"/>
        <v>0</v>
      </c>
      <c r="J47" s="43">
        <f t="shared" si="12"/>
        <v>0</v>
      </c>
      <c r="K47" s="43">
        <f t="shared" si="12"/>
        <v>0</v>
      </c>
      <c r="L47" s="43">
        <f t="shared" si="12"/>
        <v>0</v>
      </c>
      <c r="M47" s="43">
        <f t="shared" si="12"/>
        <v>0</v>
      </c>
      <c r="N47" s="43">
        <f t="shared" si="12"/>
        <v>0</v>
      </c>
      <c r="O47" s="43">
        <f t="shared" si="12"/>
        <v>0</v>
      </c>
      <c r="P47" s="43">
        <f t="shared" si="12"/>
        <v>0</v>
      </c>
      <c r="Q47" s="43">
        <f t="shared" si="12"/>
        <v>0</v>
      </c>
      <c r="R47" s="43">
        <f t="shared" si="12"/>
        <v>0</v>
      </c>
      <c r="S47" s="43">
        <f t="shared" si="12"/>
        <v>0</v>
      </c>
      <c r="T47" s="43">
        <f t="shared" si="12"/>
        <v>0</v>
      </c>
      <c r="U47" s="43">
        <f t="shared" si="12"/>
        <v>0</v>
      </c>
      <c r="V47" s="43">
        <f t="shared" si="12"/>
        <v>0</v>
      </c>
      <c r="W47" s="43">
        <f t="shared" si="12"/>
        <v>30367.57</v>
      </c>
      <c r="X47" s="43">
        <f t="shared" si="1"/>
        <v>62.797341911015849</v>
      </c>
      <c r="Y47" s="43">
        <f>Y48+Y49</f>
        <v>87008.83</v>
      </c>
      <c r="Z47" s="45">
        <f t="shared" si="2"/>
        <v>-56641.26</v>
      </c>
      <c r="AA47" s="45">
        <f t="shared" si="3"/>
        <v>34.901710550526879</v>
      </c>
    </row>
    <row r="48" spans="1:27" s="8" customFormat="1" ht="15.75" x14ac:dyDescent="0.25">
      <c r="A48" s="14">
        <v>11</v>
      </c>
      <c r="B48" s="14">
        <v>1</v>
      </c>
      <c r="C48" s="15" t="s">
        <v>43</v>
      </c>
      <c r="D48" s="20">
        <v>28752.7</v>
      </c>
      <c r="E48" s="18"/>
      <c r="F48" s="20"/>
      <c r="G48" s="18"/>
      <c r="H48" s="20"/>
      <c r="I48" s="18"/>
      <c r="J48" s="20"/>
      <c r="K48" s="18"/>
      <c r="L48" s="20"/>
      <c r="M48" s="19"/>
      <c r="N48" s="20"/>
      <c r="O48" s="19"/>
      <c r="P48" s="20"/>
      <c r="Q48" s="19"/>
      <c r="R48" s="20"/>
      <c r="S48" s="19"/>
      <c r="T48" s="20"/>
      <c r="U48" s="19"/>
      <c r="V48" s="20"/>
      <c r="W48" s="20">
        <v>16987.73</v>
      </c>
      <c r="X48" s="18">
        <f t="shared" si="1"/>
        <v>59.082207931776843</v>
      </c>
      <c r="Y48" s="24">
        <v>3443.16</v>
      </c>
      <c r="Z48" s="20">
        <f t="shared" si="2"/>
        <v>13544.57</v>
      </c>
      <c r="AA48" s="20">
        <v>0</v>
      </c>
    </row>
    <row r="49" spans="1:27" s="8" customFormat="1" ht="15.75" x14ac:dyDescent="0.25">
      <c r="A49" s="14">
        <v>11</v>
      </c>
      <c r="B49" s="14">
        <v>2</v>
      </c>
      <c r="C49" s="15" t="s">
        <v>44</v>
      </c>
      <c r="D49" s="20">
        <v>19605.349999999999</v>
      </c>
      <c r="E49" s="18"/>
      <c r="F49" s="20"/>
      <c r="G49" s="18"/>
      <c r="H49" s="20"/>
      <c r="I49" s="18"/>
      <c r="J49" s="20"/>
      <c r="K49" s="18"/>
      <c r="L49" s="20"/>
      <c r="M49" s="19"/>
      <c r="N49" s="20"/>
      <c r="O49" s="19"/>
      <c r="P49" s="20"/>
      <c r="Q49" s="19"/>
      <c r="R49" s="20"/>
      <c r="S49" s="19"/>
      <c r="T49" s="20"/>
      <c r="U49" s="19"/>
      <c r="V49" s="20"/>
      <c r="W49" s="20">
        <v>13379.84</v>
      </c>
      <c r="X49" s="18">
        <f t="shared" si="1"/>
        <v>68.245861461284804</v>
      </c>
      <c r="Y49" s="24">
        <v>83565.67</v>
      </c>
      <c r="Z49" s="20">
        <f t="shared" si="2"/>
        <v>-70185.83</v>
      </c>
      <c r="AA49" s="20">
        <f t="shared" si="3"/>
        <v>16.011168222548804</v>
      </c>
    </row>
    <row r="50" spans="1:27" s="7" customFormat="1" ht="28.5" x14ac:dyDescent="0.25">
      <c r="A50" s="12">
        <v>13</v>
      </c>
      <c r="B50" s="12" t="s">
        <v>3</v>
      </c>
      <c r="C50" s="13" t="s">
        <v>45</v>
      </c>
      <c r="D50" s="43">
        <f>D51</f>
        <v>0</v>
      </c>
      <c r="E50" s="43">
        <f t="shared" ref="E50:W50" si="13">E51</f>
        <v>0</v>
      </c>
      <c r="F50" s="43">
        <f t="shared" si="13"/>
        <v>0</v>
      </c>
      <c r="G50" s="43">
        <f t="shared" si="13"/>
        <v>0</v>
      </c>
      <c r="H50" s="43">
        <f t="shared" si="13"/>
        <v>0</v>
      </c>
      <c r="I50" s="43">
        <f t="shared" si="13"/>
        <v>0</v>
      </c>
      <c r="J50" s="43">
        <f t="shared" si="13"/>
        <v>0</v>
      </c>
      <c r="K50" s="43">
        <f t="shared" si="13"/>
        <v>0</v>
      </c>
      <c r="L50" s="43">
        <f t="shared" si="13"/>
        <v>0</v>
      </c>
      <c r="M50" s="43">
        <f t="shared" si="13"/>
        <v>0</v>
      </c>
      <c r="N50" s="43">
        <f t="shared" si="13"/>
        <v>0</v>
      </c>
      <c r="O50" s="43">
        <f t="shared" si="13"/>
        <v>0</v>
      </c>
      <c r="P50" s="43">
        <f t="shared" si="13"/>
        <v>0</v>
      </c>
      <c r="Q50" s="43">
        <f t="shared" si="13"/>
        <v>0</v>
      </c>
      <c r="R50" s="43">
        <f t="shared" si="13"/>
        <v>0</v>
      </c>
      <c r="S50" s="43">
        <f t="shared" si="13"/>
        <v>0</v>
      </c>
      <c r="T50" s="43">
        <f t="shared" si="13"/>
        <v>0</v>
      </c>
      <c r="U50" s="43">
        <f t="shared" si="13"/>
        <v>0</v>
      </c>
      <c r="V50" s="43">
        <f t="shared" si="13"/>
        <v>0</v>
      </c>
      <c r="W50" s="43">
        <f t="shared" si="13"/>
        <v>0</v>
      </c>
      <c r="X50" s="43" t="e">
        <f t="shared" si="1"/>
        <v>#DIV/0!</v>
      </c>
      <c r="Y50" s="44">
        <f>Y51</f>
        <v>0</v>
      </c>
      <c r="Z50" s="45">
        <f t="shared" si="2"/>
        <v>0</v>
      </c>
      <c r="AA50" s="45">
        <v>0</v>
      </c>
    </row>
    <row r="51" spans="1:27" s="8" customFormat="1" ht="30" x14ac:dyDescent="0.25">
      <c r="A51" s="14">
        <v>13</v>
      </c>
      <c r="B51" s="14">
        <v>1</v>
      </c>
      <c r="C51" s="15" t="s">
        <v>46</v>
      </c>
      <c r="D51" s="20">
        <v>0</v>
      </c>
      <c r="E51" s="18"/>
      <c r="F51" s="20"/>
      <c r="G51" s="18"/>
      <c r="H51" s="20"/>
      <c r="I51" s="18"/>
      <c r="J51" s="20"/>
      <c r="K51" s="18"/>
      <c r="L51" s="20"/>
      <c r="M51" s="19"/>
      <c r="N51" s="20"/>
      <c r="O51" s="19"/>
      <c r="P51" s="20"/>
      <c r="Q51" s="19"/>
      <c r="R51" s="20"/>
      <c r="S51" s="19"/>
      <c r="T51" s="20"/>
      <c r="U51" s="19"/>
      <c r="V51" s="20"/>
      <c r="W51" s="20">
        <v>0</v>
      </c>
      <c r="X51" s="18" t="e">
        <f t="shared" si="1"/>
        <v>#DIV/0!</v>
      </c>
      <c r="Y51" s="24">
        <v>0</v>
      </c>
      <c r="Z51" s="20">
        <f t="shared" si="2"/>
        <v>0</v>
      </c>
      <c r="AA51" s="20">
        <v>0</v>
      </c>
    </row>
    <row r="52" spans="1:27" s="9" customFormat="1" ht="24.75" customHeight="1" x14ac:dyDescent="0.3">
      <c r="A52" s="16"/>
      <c r="B52" s="16"/>
      <c r="C52" s="17" t="s">
        <v>47</v>
      </c>
      <c r="D52" s="46">
        <f>D7+D16+D18+D21+D26+D31+D33+D40+D43+D47+D50</f>
        <v>6995823.1899999995</v>
      </c>
      <c r="E52" s="46">
        <f t="shared" ref="E52:W52" si="14">E7+E16+E18+E21+E26+E31+E33+E40+E43+E47+E50</f>
        <v>0</v>
      </c>
      <c r="F52" s="46">
        <f t="shared" si="14"/>
        <v>0</v>
      </c>
      <c r="G52" s="46">
        <f t="shared" si="14"/>
        <v>0</v>
      </c>
      <c r="H52" s="46">
        <f t="shared" si="14"/>
        <v>0</v>
      </c>
      <c r="I52" s="46">
        <f t="shared" si="14"/>
        <v>0</v>
      </c>
      <c r="J52" s="46">
        <f t="shared" si="14"/>
        <v>0</v>
      </c>
      <c r="K52" s="46">
        <f t="shared" si="14"/>
        <v>0</v>
      </c>
      <c r="L52" s="46">
        <f t="shared" si="14"/>
        <v>0</v>
      </c>
      <c r="M52" s="46">
        <f t="shared" si="14"/>
        <v>0</v>
      </c>
      <c r="N52" s="46">
        <f t="shared" si="14"/>
        <v>0</v>
      </c>
      <c r="O52" s="46">
        <f t="shared" si="14"/>
        <v>0</v>
      </c>
      <c r="P52" s="46">
        <f t="shared" si="14"/>
        <v>0</v>
      </c>
      <c r="Q52" s="46">
        <f t="shared" si="14"/>
        <v>0</v>
      </c>
      <c r="R52" s="46">
        <f t="shared" si="14"/>
        <v>0</v>
      </c>
      <c r="S52" s="46">
        <f t="shared" si="14"/>
        <v>0</v>
      </c>
      <c r="T52" s="46">
        <f t="shared" si="14"/>
        <v>0</v>
      </c>
      <c r="U52" s="46">
        <f t="shared" si="14"/>
        <v>0</v>
      </c>
      <c r="V52" s="46">
        <f t="shared" si="14"/>
        <v>0</v>
      </c>
      <c r="W52" s="46">
        <f t="shared" si="14"/>
        <v>4220336.3600000003</v>
      </c>
      <c r="X52" s="46">
        <f t="shared" si="1"/>
        <v>60.326515484734557</v>
      </c>
      <c r="Y52" s="46">
        <f>Y7+Y16+Y18+Y21+Y26+Y31+Y33+Y40+Y43+Y47+Y50</f>
        <v>3661897.84</v>
      </c>
      <c r="Z52" s="47">
        <f t="shared" si="2"/>
        <v>558438.52000000048</v>
      </c>
      <c r="AA52" s="47">
        <f t="shared" si="3"/>
        <v>115.24997540619539</v>
      </c>
    </row>
    <row r="53" spans="1:27" s="8" customFormat="1" ht="13.9" x14ac:dyDescent="0.25"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7" ht="13.9" x14ac:dyDescent="0.25">
      <c r="W54" s="6"/>
      <c r="Z54" s="6"/>
    </row>
  </sheetData>
  <sheetProtection autoFilter="0"/>
  <autoFilter ref="A6:X6" xr:uid="{00000000-0009-0000-0000-000000000000}"/>
  <mergeCells count="10">
    <mergeCell ref="Y4:Y6"/>
    <mergeCell ref="C2:AA2"/>
    <mergeCell ref="Z4:AA5"/>
    <mergeCell ref="X4:X6"/>
    <mergeCell ref="A4:A6"/>
    <mergeCell ref="B4:B6"/>
    <mergeCell ref="C4:C6"/>
    <mergeCell ref="D4:W4"/>
    <mergeCell ref="D5:D6"/>
    <mergeCell ref="W5:W6"/>
  </mergeCells>
  <pageMargins left="0.39370078740157483" right="0.39370078740157483" top="0.98425196850393704" bottom="0.59055118110236227" header="0" footer="0"/>
  <pageSetup paperSize="9" scale="95" fitToHeight="0" orientation="landscape" r:id="rId1"/>
  <headerFooter alignWithMargins="0">
    <oddHeader>&amp;R&amp;14&amp;P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Финансовое управлени</cp:lastModifiedBy>
  <cp:lastPrinted>2024-06-27T06:13:04Z</cp:lastPrinted>
  <dcterms:created xsi:type="dcterms:W3CDTF">2021-04-19T12:22:46Z</dcterms:created>
  <dcterms:modified xsi:type="dcterms:W3CDTF">2024-10-15T09:32:24Z</dcterms:modified>
</cp:coreProperties>
</file>