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2017 год" sheetId="3" r:id="rId1"/>
  </sheets>
  <definedNames>
    <definedName name="_xlnm.Print_Titles" localSheetId="0">'2017 год'!$11:$12</definedName>
    <definedName name="_xlnm.Print_Area" localSheetId="0">'2017 год'!$A$1:$E$123</definedName>
  </definedNames>
  <calcPr calcId="125725"/>
</workbook>
</file>

<file path=xl/calcChain.xml><?xml version="1.0" encoding="utf-8"?>
<calcChain xmlns="http://schemas.openxmlformats.org/spreadsheetml/2006/main">
  <c r="D110" i="3"/>
  <c r="E88"/>
  <c r="E76"/>
  <c r="E68"/>
  <c r="E70"/>
  <c r="E72"/>
  <c r="E74"/>
  <c r="C73"/>
  <c r="D73"/>
  <c r="E73" l="1"/>
  <c r="D28"/>
  <c r="C28"/>
  <c r="D45"/>
  <c r="D44" s="1"/>
  <c r="C25"/>
  <c r="D25"/>
  <c r="E25" l="1"/>
  <c r="D14"/>
  <c r="D99"/>
  <c r="D105" l="1"/>
  <c r="C105"/>
  <c r="D103"/>
  <c r="C103"/>
  <c r="D101"/>
  <c r="C101"/>
  <c r="E92"/>
  <c r="D89"/>
  <c r="D83"/>
  <c r="D116" l="1"/>
  <c r="D114"/>
  <c r="D113" s="1"/>
  <c r="D112" s="1"/>
  <c r="D109"/>
  <c r="D107"/>
  <c r="D97"/>
  <c r="D95"/>
  <c r="D93"/>
  <c r="D91"/>
  <c r="D87"/>
  <c r="D85"/>
  <c r="D81"/>
  <c r="D77"/>
  <c r="D75"/>
  <c r="D71"/>
  <c r="D69"/>
  <c r="D67"/>
  <c r="D65"/>
  <c r="D62"/>
  <c r="D54"/>
  <c r="D51"/>
  <c r="D42"/>
  <c r="D32"/>
  <c r="D30" s="1"/>
  <c r="D22"/>
  <c r="D18"/>
  <c r="D16"/>
  <c r="E15"/>
  <c r="E17"/>
  <c r="E19"/>
  <c r="E20"/>
  <c r="E21"/>
  <c r="E23"/>
  <c r="E24"/>
  <c r="E26"/>
  <c r="E33"/>
  <c r="E34"/>
  <c r="E35"/>
  <c r="E36"/>
  <c r="E37"/>
  <c r="E38"/>
  <c r="E39"/>
  <c r="E40"/>
  <c r="E41"/>
  <c r="E43"/>
  <c r="E46"/>
  <c r="E47"/>
  <c r="E52"/>
  <c r="E53"/>
  <c r="E55"/>
  <c r="E57"/>
  <c r="E63"/>
  <c r="E79"/>
  <c r="E84"/>
  <c r="E86"/>
  <c r="E98"/>
  <c r="E100"/>
  <c r="E115"/>
  <c r="E117"/>
  <c r="C14"/>
  <c r="C16"/>
  <c r="C18"/>
  <c r="C22"/>
  <c r="C32"/>
  <c r="C30" s="1"/>
  <c r="C42"/>
  <c r="C44"/>
  <c r="C51"/>
  <c r="C54"/>
  <c r="C62"/>
  <c r="C61" s="1"/>
  <c r="C65"/>
  <c r="C67"/>
  <c r="C69"/>
  <c r="C71"/>
  <c r="C75"/>
  <c r="C77"/>
  <c r="C81"/>
  <c r="C83"/>
  <c r="C85"/>
  <c r="C87"/>
  <c r="C91"/>
  <c r="C95"/>
  <c r="C97"/>
  <c r="C99"/>
  <c r="C107"/>
  <c r="C110"/>
  <c r="C109" s="1"/>
  <c r="C114"/>
  <c r="C113" s="1"/>
  <c r="C112" s="1"/>
  <c r="C116"/>
  <c r="E75" l="1"/>
  <c r="E87"/>
  <c r="E71"/>
  <c r="E69"/>
  <c r="E67"/>
  <c r="E99"/>
  <c r="E22"/>
  <c r="E91"/>
  <c r="C93"/>
  <c r="E93" s="1"/>
  <c r="E94"/>
  <c r="C89"/>
  <c r="E89" s="1"/>
  <c r="E90"/>
  <c r="E81"/>
  <c r="D50"/>
  <c r="D13" s="1"/>
  <c r="E85"/>
  <c r="E14"/>
  <c r="E109"/>
  <c r="E54"/>
  <c r="E16"/>
  <c r="E18"/>
  <c r="E116"/>
  <c r="E112"/>
  <c r="E107"/>
  <c r="E97"/>
  <c r="D80"/>
  <c r="E83"/>
  <c r="E77"/>
  <c r="D64"/>
  <c r="D61"/>
  <c r="E61" s="1"/>
  <c r="E51"/>
  <c r="E44"/>
  <c r="E42"/>
  <c r="E30"/>
  <c r="E111"/>
  <c r="E108"/>
  <c r="E82"/>
  <c r="E78"/>
  <c r="E62"/>
  <c r="E113"/>
  <c r="E32"/>
  <c r="E114"/>
  <c r="E110"/>
  <c r="E45"/>
  <c r="C50"/>
  <c r="C64"/>
  <c r="C80" l="1"/>
  <c r="C60" s="1"/>
  <c r="D60"/>
  <c r="D59" s="1"/>
  <c r="D118" s="1"/>
  <c r="E50"/>
  <c r="E64"/>
  <c r="C13"/>
  <c r="E13" s="1"/>
  <c r="E80" l="1"/>
  <c r="C59"/>
  <c r="E60"/>
  <c r="C118" l="1"/>
  <c r="E59"/>
  <c r="E118" l="1"/>
</calcChain>
</file>

<file path=xl/sharedStrings.xml><?xml version="1.0" encoding="utf-8"?>
<sst xmlns="http://schemas.openxmlformats.org/spreadsheetml/2006/main" count="245" uniqueCount="223">
  <si>
    <t>Код бюджетной классификации Российской Федерации</t>
  </si>
  <si>
    <t>Налог на доходы физических лиц</t>
  </si>
  <si>
    <t>Единый налог на вмененный доход для отдельных видов деятельности</t>
  </si>
  <si>
    <t>Земельный налог</t>
  </si>
  <si>
    <t xml:space="preserve">Платежи от государственных и муниципальных унитарных предприятий </t>
  </si>
  <si>
    <t>Плата за негативное воздействие на окружающую среду</t>
  </si>
  <si>
    <t>Прочие субсидии</t>
  </si>
  <si>
    <t xml:space="preserve">Налог на имущество физических лиц </t>
  </si>
  <si>
    <t>Единый сельскохозяйственный налог</t>
  </si>
  <si>
    <t>БЕЗВОЗМЕЗДНЫЕ ПОСТУПЛЕНИЯ</t>
  </si>
  <si>
    <t xml:space="preserve">Субвенции местным бюджетам на выполнение передаваемых полномочий субъектов Российской Федерации </t>
  </si>
  <si>
    <t xml:space="preserve">Субвенции бюджетам городских округов на выполнение передаваемых полномочий субъектов Российской Федерации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</si>
  <si>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</si>
  <si>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</si>
  <si>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</si>
  <si>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ВСЕГО ДОХОДОВ</t>
  </si>
  <si>
    <t>НАЛОГОВЫЕ И НЕНАЛОГОВЫЕ ДОХОДЫ</t>
  </si>
  <si>
    <t>000 1 00 00000 00 0000 000</t>
  </si>
  <si>
    <t>000 1 01 00000 00 0000 000</t>
  </si>
  <si>
    <t>000 1 01 02000 01 0000 110</t>
  </si>
  <si>
    <t xml:space="preserve">000 1 05 00000 00 0000 000 </t>
  </si>
  <si>
    <t>000 1 05 02000 02 0000 110</t>
  </si>
  <si>
    <t>000 1 05 03000 01 0000 110</t>
  </si>
  <si>
    <t>000 1 06 00000 00 0000 000</t>
  </si>
  <si>
    <t>000 1 06 01000 00 0000 110</t>
  </si>
  <si>
    <t>000 1 06 06000 00 0000 110</t>
  </si>
  <si>
    <t>000 1 08 00000 00 0000 000</t>
  </si>
  <si>
    <t>000 1 08 03010 01 0000 110</t>
  </si>
  <si>
    <t>000 1 11 00000 00 0000 000</t>
  </si>
  <si>
    <t>000 1 11 05000 00 0000 120</t>
  </si>
  <si>
    <t>000 1 11 05034 04 0000 120</t>
  </si>
  <si>
    <t>000 1 11 07000 00 0000 120</t>
  </si>
  <si>
    <t>000 1 12 00000 00 0000 000</t>
  </si>
  <si>
    <t>000 1 12 01000 01 0000 120</t>
  </si>
  <si>
    <t>000 1 13 00000 00 0000 000</t>
  </si>
  <si>
    <t>000 1 14 00000 00 0000 000</t>
  </si>
  <si>
    <t>000 1 14 06000 00 0000 430</t>
  </si>
  <si>
    <t>000 1 14 06012 04 0000 430</t>
  </si>
  <si>
    <t>000 1 16 00000 00 0000 000</t>
  </si>
  <si>
    <t>000 2 00 00000 00 0000 000</t>
  </si>
  <si>
    <t>000 2 02 00000 00 0000 000</t>
  </si>
  <si>
    <t>000 1 14 02000 00 0000 000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</si>
  <si>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</si>
  <si>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</si>
  <si>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</si>
  <si>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</si>
  <si>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</si>
  <si>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000 1 14 06024 04 0000 430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</si>
  <si>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учреждений, а также земельных участков государственных и муниципальных предприятий, в том числе казенных)</t>
  </si>
  <si>
    <t>Доходы от продажи земельных участков, находящихся в собственности городских округов (за исключением участков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</si>
  <si>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</si>
  <si>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</si>
  <si>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</si>
  <si>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 учреждений)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</si>
  <si>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</si>
  <si>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</si>
  <si>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</si>
  <si>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</si>
  <si>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</si>
  <si>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 xml:space="preserve">000 1 13 01994 04 0000 130  </t>
  </si>
  <si>
    <t xml:space="preserve">Прочие доходы от оказания платных услуг (работ) получателями средств бюджетов городских округов </t>
  </si>
  <si>
    <t xml:space="preserve">606 1 13 01994 04 0000 130  </t>
  </si>
  <si>
    <t>000 1 14 02040 04 0000 410</t>
  </si>
  <si>
    <t>000 1 14 02043 04 0000 410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</si>
  <si>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</si>
  <si>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</t>
  </si>
  <si>
    <t>000 1 05 04000 02 0000 110</t>
  </si>
  <si>
    <t>Налог, взимаемый в связи с применением патентной системы налогообложения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</si>
  <si>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</si>
  <si>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</si>
  <si>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</si>
  <si>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Прочие безвозмездные поступления в бюджеты городских округов</t>
  </si>
  <si>
    <t>Прочие безвозмездные поступления в бюджеты городских округов учреждениям, находящимся в ведении органов местного самоуправления</t>
  </si>
  <si>
    <t>Доходы от сдачи в аренду имущества, составляющего казну городских округов (за исключением земельных участков)</t>
  </si>
  <si>
    <t xml:space="preserve">601 1 13 01994 04 0000 130  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</si>
  <si>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</si>
  <si>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</si>
  <si>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</si>
  <si>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000 1 11 05070 00 0000 120</t>
  </si>
  <si>
    <t>000 1 11 05030 00 0000 120</t>
  </si>
  <si>
    <t>000 1 11 05074 04 0000 120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</si>
  <si>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</si>
  <si>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</si>
  <si>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</si>
  <si>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</si>
  <si>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</si>
  <si>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</si>
  <si>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</si>
  <si>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Субсидии бюджетам  на реализацию мероприятий государственной программы Российской Федерации "Доступная среда" на 2011 - 2020 годы</t>
  </si>
  <si>
    <t>000 2 07 00000 00 0000 180</t>
  </si>
  <si>
    <t>000 2 07 04000 04 0000 180</t>
  </si>
  <si>
    <t>000 2 07 04050 04 0208 180</t>
  </si>
  <si>
    <t>606 2 07 04050 04 0208 180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</si>
  <si>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</si>
  <si>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</si>
  <si>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000 2 02 20000 00 0000 151</t>
  </si>
  <si>
    <t>000 2 02 10000 00 0000 151</t>
  </si>
  <si>
    <t>000 2 02 20216 00 0000 151</t>
  </si>
  <si>
    <t>000 2 02 20216 04 0000 151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</si>
  <si>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</si>
  <si>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</si>
  <si>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000 2 02 25027 00 0000 151</t>
  </si>
  <si>
    <t>000 2 02 25027 04 0000 151</t>
  </si>
  <si>
    <t>000 2 02 25519 00 0000 151</t>
  </si>
  <si>
    <t>000 2 02 25519 04 0000 151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</si>
  <si>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</si>
  <si>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</si>
  <si>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000 2 02 29999 00 0000 151</t>
  </si>
  <si>
    <t>000 2 02 29999 04 0000 151</t>
  </si>
  <si>
    <t>Прочие субсидии бюджетам городских округов, в том числе:</t>
  </si>
  <si>
    <t>000 2 02 29999 04 0008 151</t>
  </si>
  <si>
    <t>Прочие субсидии бюджетам городских округов на финансовое обеспечение осуществления полномочий по решению вопросов местного значения</t>
  </si>
  <si>
    <t>Субвенции бюджетам бюджетной системы Российской Федерации</t>
  </si>
  <si>
    <t>000 2 02 30000 00 0000 151</t>
  </si>
  <si>
    <t>000 2 02 30024 04 0000 151</t>
  </si>
  <si>
    <t>000 2 02 30024 00 0000 151</t>
  </si>
  <si>
    <t>000 2 02 30029 00 0000 151</t>
  </si>
  <si>
    <t>000 2 02 30029 04 0000 151</t>
  </si>
  <si>
    <t>000 2 02 35084 04 0000 151</t>
  </si>
  <si>
    <t>000 2 02 35084 00 0000 151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</si>
  <si>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</si>
  <si>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</si>
  <si>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000 2 02 35120 04 0000 151</t>
  </si>
  <si>
    <t>000 2 02 35120 00 0000 151</t>
  </si>
  <si>
    <t>000 2 02 35220 00 0000 151</t>
  </si>
  <si>
    <t>000 2 02 35220 04 0000 151</t>
  </si>
  <si>
    <t>000 2 02 35250 00 0000 151</t>
  </si>
  <si>
    <t>000 2 02 35250 04 0000 151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</si>
  <si>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</si>
  <si>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</si>
  <si>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000 2 02 35270 04 0000 151</t>
  </si>
  <si>
    <t>000 2 02 35270 00 0000 151</t>
  </si>
  <si>
    <t>000 2 02 35280 00 0000 151</t>
  </si>
  <si>
    <t>000 2 02 35280 04 0000 151</t>
  </si>
  <si>
    <t>000 2 02 35380 00 0000 151</t>
  </si>
  <si>
    <t>000 2 02 35380 04 0000 151</t>
  </si>
  <si>
    <t>000 2 02 39998 04 0000 151</t>
  </si>
  <si>
    <t>000 2 02 39998 00 0000 151</t>
  </si>
  <si>
    <t>Единая субвенция местным бюджетам</t>
  </si>
  <si>
    <t>Единая субвенция бюджетам городских округов</t>
  </si>
  <si>
    <t>000 2 02 40000 00 0000 151</t>
  </si>
  <si>
    <t>Иные межбюджетные трансферты</t>
  </si>
  <si>
    <t>000 2 02 49999 00 0000 151</t>
  </si>
  <si>
    <t>000 2 02 49999 04 0000 151</t>
  </si>
  <si>
    <t>000 2 02 15001 00 0000 151</t>
  </si>
  <si>
    <t>Дотации бюджетам на выравнивание бюджетной обеспеченности</t>
  </si>
  <si>
    <t>000 2 02 15001 04 0000 151</t>
  </si>
  <si>
    <t>Дотации бюджетам городских округов на выравнивание бюджетной обеспеченности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</si>
  <si>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</si>
  <si>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000 2 02 20299 00 0000 151</t>
  </si>
  <si>
    <t>000 2 02 20299 04 0000 151</t>
  </si>
  <si>
    <t>000 2 02 20302 00 0000 151</t>
  </si>
  <si>
    <t>000 2 02 20302 04 0000 151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</si>
  <si>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</si>
  <si>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</si>
  <si>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000 2 02 25555 00 0000 151</t>
  </si>
  <si>
    <t>000 2 02 25555 04 0000 151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</si>
  <si>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</si>
  <si>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</si>
  <si>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000 2 02 35462 00 0000 151</t>
  </si>
  <si>
    <t>000 2 02 35462 04 0000 151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</si>
  <si>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</si>
  <si>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</si>
  <si>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</si>
  <si>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</si>
  <si>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</si>
  <si>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</si>
  <si>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000 2 19 00000 04 0000 151</t>
  </si>
  <si>
    <t xml:space="preserve">Наименование доходов </t>
  </si>
  <si>
    <t>Налоги на прибыль, доходы</t>
  </si>
  <si>
    <t>Безвозмездные поступления от других бюджетов бюджетной системы Российской Федерации</t>
  </si>
  <si>
    <t>Штрафы, санкции, возмещение ущерба</t>
  </si>
  <si>
    <t>Доходы от продажи материальных и нематериальных активов</t>
  </si>
  <si>
    <t>Доходы от оказания платных услуг (работ) и компенсации затрат государства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</si>
  <si>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</si>
  <si>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</si>
  <si>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Государственная пошлина</t>
  </si>
  <si>
    <t>Налоги на имущество</t>
  </si>
  <si>
    <t>Налоги на совокупный доход</t>
  </si>
  <si>
    <t>Налоги на товары (работы, услуги), реализуемые на территории Российской Федерации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</si>
  <si>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</si>
  <si>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</si>
  <si>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</si>
  <si>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000 1 13 02994 04 0000 130</t>
  </si>
  <si>
    <t>Прочие доходы от компенсации затрат бюджетов городских округов</t>
  </si>
  <si>
    <t xml:space="preserve">614 1 13 01994 04 0000 130  </t>
  </si>
  <si>
    <t>-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</si>
  <si>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</si>
  <si>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</si>
  <si>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000 1 17 00000 00 0000 000</t>
  </si>
  <si>
    <t>Прочие неналоговые доходы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</si>
  <si>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 учреждений)</t>
  </si>
  <si>
    <t>Процент исполнения</t>
  </si>
  <si>
    <t>000 2 02 35541 00 0000 151</t>
  </si>
  <si>
    <t>Субвенции бюджетам на оказание несвязанной поддержки сельскохозяйственным товаропроизводителям в области растениеводства</t>
  </si>
  <si>
    <t>000 2 02 35541 04 0000 151</t>
  </si>
  <si>
    <t>Субвенции бюджетам городских округов на оказание несвязанной поддержки сельскохозяйственным товаропроизводителям в области растениеводства</t>
  </si>
  <si>
    <t>000 2 02 35542 00 0000 151</t>
  </si>
  <si>
    <t>Субвенции бюджетам  на повышение продуктивности в молочном скотоводстве</t>
  </si>
  <si>
    <t>000 2 02 35542 04 0000 151</t>
  </si>
  <si>
    <t>Субвенции бюджетам городских округов на повышение продуктивности в молочном скотоводстве</t>
  </si>
  <si>
    <t xml:space="preserve">000 2 02 35543 00 0000 151   </t>
  </si>
  <si>
    <t>Субвенции бюджетам на содействие достижению целевых показателей реализации региональных программ развития агропромышленного комплекса</t>
  </si>
  <si>
    <t xml:space="preserve">000 2 02 35543 04 0000 151   </t>
  </si>
  <si>
    <t>Субвенции бюджетам городских округов на содействие достижению целевых показателей реализации региональных программ развития агропромышленного комплекса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</si>
  <si>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</si>
  <si>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</si>
  <si>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000 1 09 04050 04 0000 110</t>
  </si>
  <si>
    <t>Земельный налог (по обязательствам, возникшим до 01 января 2006 года)</t>
  </si>
  <si>
    <t xml:space="preserve">Утверждено решением Думы города Георгиевска "О бюджете города Георгиевска на 2017 год и плановый период 2018 и 2019 годов" с учетом изменений </t>
  </si>
  <si>
    <t xml:space="preserve">Исполнено за 9 месяцев 2017 года </t>
  </si>
  <si>
    <t>(рублей)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</si>
  <si>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</si>
  <si>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к постановлению администрации</t>
  </si>
  <si>
    <t>Георгиевского городского округа</t>
  </si>
  <si>
    <t>Ставропольского края</t>
  </si>
  <si>
    <t>Приложение 1</t>
  </si>
  <si>
    <t>за 9 месяцев 2017 года</t>
  </si>
  <si>
    <t>Доходы бюджета города Георгиевска</t>
  </si>
  <si>
    <t>по кодам видов доходов и подвидов доходов</t>
  </si>
  <si>
    <t>от 10 ноября  2017 г. № 2066</t>
  </si>
  <si>
    <t>И.И.Дубовикова</t>
  </si>
  <si>
    <t>Заместитель главы администрации - начальник финансового управления администрации Георгиевского городского округа Ставропольского края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</si>
</sst>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charset val="204"/>
    </font>
    <font>
      <sz val="14"/>
      <name val="Times New Roman"/>
      <family val="1"/>
    </font>
    <font>
      <sz val="14"/>
      <name val="TimesNewRomanPSMT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3" fillId="0" borderId="0" xfId="0" applyFont="1" applyAlignment="1">
      <alignment horizontal="right" vertical="top"/>
    </xf>
    <xf numFmtId="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" fontId="2" fillId="0" borderId="0" xfId="0" applyNumberFormat="1" applyFont="1" applyAlignment="1">
      <alignment wrapText="1"/>
    </xf>
    <xf numFmtId="4" fontId="3" fillId="0" borderId="0" xfId="0" applyNumberFormat="1" applyFont="1" applyAlignment="1">
      <alignment horizontal="right" vertical="top" wrapText="1"/>
    </xf>
    <xf numFmtId="0" fontId="4" fillId="0" borderId="0" xfId="0" applyFont="1" applyFill="1" applyBorder="1"/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/>
    <xf numFmtId="49" fontId="8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4" fontId="3" fillId="0" borderId="0" xfId="0" applyNumberFormat="1" applyFont="1" applyAlignment="1">
      <alignment horizontal="right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justify" vertical="top"/>
    </xf>
    <xf numFmtId="4" fontId="1" fillId="0" borderId="0" xfId="0" applyNumberFormat="1" applyFont="1" applyBorder="1" applyAlignment="1">
      <alignment wrapText="1"/>
    </xf>
    <xf numFmtId="4" fontId="1" fillId="0" borderId="0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wrapText="1"/>
    </xf>
    <xf numFmtId="0" fontId="0" fillId="0" borderId="0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1"/>
  <sheetViews>
    <sheetView tabSelected="1" topLeftCell="A112" zoomScale="80" zoomScaleNormal="80" zoomScaleSheetLayoutView="90" workbookViewId="0">
      <selection activeCell="B117" sqref="B117"/>
    </sheetView>
  </sheetViews>
  <sheetFormatPr defaultColWidth="9.140625" defaultRowHeight="15.75"/>
  <cols>
    <col min="1" max="1" width="34.140625" style="2" customWidth="1"/>
    <col min="2" max="2" width="61.7109375" style="2" customWidth="1"/>
    <col min="3" max="3" width="25.42578125" style="2" customWidth="1"/>
    <col min="4" max="4" width="23.85546875" style="6" customWidth="1"/>
    <col min="5" max="5" width="13.5703125" style="2" customWidth="1"/>
    <col min="6" max="16384" width="9.140625" style="2"/>
  </cols>
  <sheetData>
    <row r="1" spans="1:5" ht="30.75" customHeight="1">
      <c r="D1" s="43" t="s">
        <v>216</v>
      </c>
      <c r="E1" s="43"/>
    </row>
    <row r="2" spans="1:5" ht="13.5" customHeight="1">
      <c r="E2" s="14" t="s">
        <v>213</v>
      </c>
    </row>
    <row r="3" spans="1:5" ht="14.25" customHeight="1">
      <c r="E3" s="14" t="s">
        <v>214</v>
      </c>
    </row>
    <row r="4" spans="1:5" ht="14.25" customHeight="1">
      <c r="D4" s="44" t="s">
        <v>215</v>
      </c>
      <c r="E4" s="44"/>
    </row>
    <row r="5" spans="1:5" ht="15" customHeight="1">
      <c r="D5" s="45" t="s">
        <v>220</v>
      </c>
      <c r="E5" s="45"/>
    </row>
    <row r="7" spans="1:5" ht="22.9" customHeight="1">
      <c r="A7" s="42" t="s">
        <v>218</v>
      </c>
      <c r="B7" s="42"/>
      <c r="C7" s="42"/>
      <c r="D7" s="42"/>
    </row>
    <row r="8" spans="1:5" ht="18.75">
      <c r="A8" s="42" t="s">
        <v>219</v>
      </c>
      <c r="B8" s="42"/>
      <c r="C8" s="42"/>
      <c r="D8" s="42"/>
    </row>
    <row r="9" spans="1:5" ht="18.75">
      <c r="A9" s="42" t="s">
        <v>217</v>
      </c>
      <c r="B9" s="42"/>
      <c r="C9" s="42"/>
      <c r="D9" s="42"/>
    </row>
    <row r="10" spans="1:5" ht="18.75">
      <c r="A10" s="4"/>
      <c r="B10" s="1"/>
      <c r="E10" s="37" t="s">
        <v>211</v>
      </c>
    </row>
    <row r="11" spans="1:5" ht="132.75" customHeight="1">
      <c r="A11" s="8" t="s">
        <v>0</v>
      </c>
      <c r="B11" s="8" t="s">
        <v>168</v>
      </c>
      <c r="C11" s="8" t="s">
        <v>209</v>
      </c>
      <c r="D11" s="8" t="s">
        <v>210</v>
      </c>
      <c r="E11" s="8" t="s">
        <v>192</v>
      </c>
    </row>
    <row r="12" spans="1:5" s="4" customFormat="1" ht="15.75" customHeight="1">
      <c r="A12" s="8">
        <v>1</v>
      </c>
      <c r="B12" s="8">
        <v>2</v>
      </c>
      <c r="C12" s="8">
        <v>3</v>
      </c>
      <c r="D12" s="9">
        <v>4</v>
      </c>
      <c r="E12" s="10">
        <v>5</v>
      </c>
    </row>
    <row r="13" spans="1:5" s="5" customFormat="1" ht="18.75" customHeight="1">
      <c r="A13" s="15" t="s">
        <v>17</v>
      </c>
      <c r="B13" s="15" t="s">
        <v>16</v>
      </c>
      <c r="C13" s="16">
        <f>SUM(C14+C16+C18+C22+C25+C30+C42+C44+C50+C57)</f>
        <v>285939000</v>
      </c>
      <c r="D13" s="16">
        <f>SUM(D14+D16+D18+D22+D25+D30+D42+D44+D50+D57+D58+D28)</f>
        <v>207355933.06</v>
      </c>
      <c r="E13" s="17">
        <f>D13/C13*100</f>
        <v>72.517541524590911</v>
      </c>
    </row>
    <row r="14" spans="1:5" s="5" customFormat="1" ht="15.75" customHeight="1">
      <c r="A14" s="15" t="s">
        <v>18</v>
      </c>
      <c r="B14" s="18" t="s">
        <v>169</v>
      </c>
      <c r="C14" s="16">
        <f>SUM(C15)</f>
        <v>110398000</v>
      </c>
      <c r="D14" s="16">
        <f>SUM(D15)</f>
        <v>74849119.760000005</v>
      </c>
      <c r="E14" s="17">
        <f t="shared" ref="E14:E84" si="0">D14/C14*100</f>
        <v>67.799343973622712</v>
      </c>
    </row>
    <row r="15" spans="1:5" s="3" customFormat="1" ht="16.5" customHeight="1">
      <c r="A15" s="15" t="s">
        <v>19</v>
      </c>
      <c r="B15" s="18" t="s">
        <v>1</v>
      </c>
      <c r="C15" s="16">
        <v>110398000</v>
      </c>
      <c r="D15" s="16">
        <v>74849119.760000005</v>
      </c>
      <c r="E15" s="17">
        <f t="shared" si="0"/>
        <v>67.799343973622712</v>
      </c>
    </row>
    <row r="16" spans="1:5" s="3" customFormat="1" ht="36" customHeight="1">
      <c r="A16" s="15" t="s">
        <v>68</v>
      </c>
      <c r="B16" s="18" t="s">
        <v>179</v>
      </c>
      <c r="C16" s="16">
        <f>C17</f>
        <v>4476000</v>
      </c>
      <c r="D16" s="16">
        <f>D17</f>
        <v>3569477.95</v>
      </c>
      <c r="E16" s="17">
        <f t="shared" si="0"/>
        <v>79.747049821268988</v>
      </c>
    </row>
    <row r="17" spans="1:5" s="3" customFormat="1" ht="41.25" customHeight="1">
      <c r="A17" s="15" t="s">
        <v>69</v>
      </c>
      <c r="B17" s="18" t="s">
        <v>70</v>
      </c>
      <c r="C17" s="16">
        <v>4476000</v>
      </c>
      <c r="D17" s="16">
        <v>3569477.95</v>
      </c>
      <c r="E17" s="17">
        <f t="shared" si="0"/>
        <v>79.747049821268988</v>
      </c>
    </row>
    <row r="18" spans="1:5" s="5" customFormat="1" ht="17.25" customHeight="1">
      <c r="A18" s="15" t="s">
        <v>20</v>
      </c>
      <c r="B18" s="19" t="s">
        <v>178</v>
      </c>
      <c r="C18" s="16">
        <f>SUM(C19+C20+C21)</f>
        <v>49191000</v>
      </c>
      <c r="D18" s="16">
        <f>SUM(D19+D20+D21)</f>
        <v>32445482.560000002</v>
      </c>
      <c r="E18" s="17">
        <f t="shared" si="0"/>
        <v>65.958168282815961</v>
      </c>
    </row>
    <row r="19" spans="1:5" s="3" customFormat="1" ht="38.25" customHeight="1">
      <c r="A19" s="15" t="s">
        <v>21</v>
      </c>
      <c r="B19" s="18" t="s">
        <v>2</v>
      </c>
      <c r="C19" s="16">
        <v>45441000</v>
      </c>
      <c r="D19" s="16">
        <v>29017308.030000001</v>
      </c>
      <c r="E19" s="17">
        <f t="shared" si="0"/>
        <v>63.857107083911011</v>
      </c>
    </row>
    <row r="20" spans="1:5" s="3" customFormat="1" ht="20.25" customHeight="1">
      <c r="A20" s="15" t="s">
        <v>22</v>
      </c>
      <c r="B20" s="18" t="s">
        <v>8</v>
      </c>
      <c r="C20" s="16">
        <v>250000</v>
      </c>
      <c r="D20" s="16">
        <v>262326.05</v>
      </c>
      <c r="E20" s="17">
        <f t="shared" si="0"/>
        <v>104.93042</v>
      </c>
    </row>
    <row r="21" spans="1:5" s="3" customFormat="1" ht="39" customHeight="1">
      <c r="A21" s="15" t="s">
        <v>66</v>
      </c>
      <c r="B21" s="18" t="s">
        <v>67</v>
      </c>
      <c r="C21" s="16">
        <v>3500000</v>
      </c>
      <c r="D21" s="16">
        <v>3165848.48</v>
      </c>
      <c r="E21" s="17">
        <f t="shared" si="0"/>
        <v>90.452813714285725</v>
      </c>
    </row>
    <row r="22" spans="1:5" s="5" customFormat="1" ht="20.25" customHeight="1">
      <c r="A22" s="15" t="s">
        <v>23</v>
      </c>
      <c r="B22" s="19" t="s">
        <v>177</v>
      </c>
      <c r="C22" s="16">
        <f>SUM(C24+C23)</f>
        <v>27523000</v>
      </c>
      <c r="D22" s="16">
        <f>SUM(D24+D23)</f>
        <v>22590167.890000001</v>
      </c>
      <c r="E22" s="17">
        <f t="shared" si="0"/>
        <v>82.077418486356862</v>
      </c>
    </row>
    <row r="23" spans="1:5" s="3" customFormat="1" ht="18.75" customHeight="1">
      <c r="A23" s="15" t="s">
        <v>24</v>
      </c>
      <c r="B23" s="18" t="s">
        <v>7</v>
      </c>
      <c r="C23" s="16">
        <v>6500000</v>
      </c>
      <c r="D23" s="16">
        <v>1920457.78</v>
      </c>
      <c r="E23" s="17">
        <f t="shared" si="0"/>
        <v>29.545504307692312</v>
      </c>
    </row>
    <row r="24" spans="1:5" s="3" customFormat="1" ht="20.25" customHeight="1">
      <c r="A24" s="15" t="s">
        <v>25</v>
      </c>
      <c r="B24" s="18" t="s">
        <v>3</v>
      </c>
      <c r="C24" s="16">
        <v>21023000</v>
      </c>
      <c r="D24" s="16">
        <v>20669710.109999999</v>
      </c>
      <c r="E24" s="17">
        <f t="shared" si="0"/>
        <v>98.31950772962945</v>
      </c>
    </row>
    <row r="25" spans="1:5" s="5" customFormat="1" ht="18.75" customHeight="1">
      <c r="A25" s="15" t="s">
        <v>26</v>
      </c>
      <c r="B25" s="19" t="s">
        <v>176</v>
      </c>
      <c r="C25" s="16">
        <f>SUM(C26)</f>
        <v>12000000</v>
      </c>
      <c r="D25" s="16">
        <f>SUM(D26:D27)</f>
        <v>8728169.7200000007</v>
      </c>
      <c r="E25" s="17">
        <f t="shared" si="0"/>
        <v>72.734747666666678</v>
      </c>
    </row>
    <row r="26" spans="1:5" s="3" customFormat="1" ht="76.5" customHeight="1">
      <c r="A26" s="15" t="s">
        <v>27</v>
      </c>
      <c r="B26" s="18" t="s">
        <v>12</v>
      </c>
      <c r="C26" s="16">
        <v>12000000</v>
      </c>
      <c r="D26" s="16">
        <v>8571169.7200000007</v>
      </c>
      <c r="E26" s="20">
        <f t="shared" si="0"/>
        <v>71.426414333333341</v>
      </c>
    </row>
    <row r="27" spans="1:5" s="3" customFormat="1" ht="36.6" customHeight="1">
      <c r="A27" s="15" t="s">
        <v>187</v>
      </c>
      <c r="B27" s="18" t="s">
        <v>188</v>
      </c>
      <c r="C27" s="16">
        <v>0</v>
      </c>
      <c r="D27" s="16">
        <v>157000</v>
      </c>
      <c r="E27" s="20" t="s">
        <v>186</v>
      </c>
    </row>
    <row r="28" spans="1:5" s="5" customFormat="1" ht="20.25" customHeight="1">
      <c r="A28" s="15" t="s">
        <v>205</v>
      </c>
      <c r="B28" s="18" t="s">
        <v>206</v>
      </c>
      <c r="C28" s="16">
        <f>C29</f>
        <v>0</v>
      </c>
      <c r="D28" s="16">
        <f>D29</f>
        <v>50.38</v>
      </c>
      <c r="E28" s="21" t="s">
        <v>186</v>
      </c>
    </row>
    <row r="29" spans="1:5" s="5" customFormat="1" ht="36" customHeight="1">
      <c r="A29" s="15" t="s">
        <v>207</v>
      </c>
      <c r="B29" s="18" t="s">
        <v>208</v>
      </c>
      <c r="C29" s="16">
        <v>0</v>
      </c>
      <c r="D29" s="16">
        <v>50.38</v>
      </c>
      <c r="E29" s="21" t="s">
        <v>186</v>
      </c>
    </row>
    <row r="30" spans="1:5" s="5" customFormat="1" ht="34.5" customHeight="1">
      <c r="A30" s="15" t="s">
        <v>28</v>
      </c>
      <c r="B30" s="18" t="s">
        <v>175</v>
      </c>
      <c r="C30" s="16">
        <f>SUM(C32+C41)</f>
        <v>21700000</v>
      </c>
      <c r="D30" s="16">
        <f>SUM(D32+D41+D31)</f>
        <v>19299291.98</v>
      </c>
      <c r="E30" s="20">
        <f t="shared" si="0"/>
        <v>88.936829400921653</v>
      </c>
    </row>
    <row r="31" spans="1:5" s="13" customFormat="1" ht="114" customHeight="1">
      <c r="A31" s="22" t="s">
        <v>29</v>
      </c>
      <c r="B31" s="23" t="s">
        <v>212</v>
      </c>
      <c r="C31" s="24">
        <v>0</v>
      </c>
      <c r="D31" s="24">
        <v>457303.5</v>
      </c>
      <c r="E31" s="25" t="s">
        <v>186</v>
      </c>
    </row>
    <row r="32" spans="1:5" s="3" customFormat="1" ht="132.75" customHeight="1">
      <c r="A32" s="15" t="s">
        <v>29</v>
      </c>
      <c r="B32" s="18" t="s">
        <v>50</v>
      </c>
      <c r="C32" s="16">
        <f>SUM(C33+C35+C37+C39)</f>
        <v>20400000</v>
      </c>
      <c r="D32" s="16">
        <f>SUM(D33+D35+D37+D39)</f>
        <v>16614669.250000002</v>
      </c>
      <c r="E32" s="25">
        <f t="shared" si="0"/>
        <v>81.444457107843149</v>
      </c>
    </row>
    <row r="33" spans="1:5" s="3" customFormat="1" ht="99" customHeight="1">
      <c r="A33" s="15" t="s">
        <v>56</v>
      </c>
      <c r="B33" s="18" t="s">
        <v>57</v>
      </c>
      <c r="C33" s="16">
        <v>12000000</v>
      </c>
      <c r="D33" s="16">
        <v>10107629.35</v>
      </c>
      <c r="E33" s="25">
        <f t="shared" si="0"/>
        <v>84.230244583333331</v>
      </c>
    </row>
    <row r="34" spans="1:5" s="3" customFormat="1" ht="120" customHeight="1">
      <c r="A34" s="15" t="s">
        <v>58</v>
      </c>
      <c r="B34" s="18" t="s">
        <v>13</v>
      </c>
      <c r="C34" s="16">
        <v>12000000</v>
      </c>
      <c r="D34" s="16">
        <v>10107629.35</v>
      </c>
      <c r="E34" s="25">
        <f t="shared" si="0"/>
        <v>84.230244583333331</v>
      </c>
    </row>
    <row r="35" spans="1:5" s="3" customFormat="1" ht="118.5" customHeight="1">
      <c r="A35" s="15" t="s">
        <v>54</v>
      </c>
      <c r="B35" s="18" t="s">
        <v>55</v>
      </c>
      <c r="C35" s="16">
        <v>1500000</v>
      </c>
      <c r="D35" s="16">
        <v>1596080.04</v>
      </c>
      <c r="E35" s="25">
        <f t="shared" si="0"/>
        <v>106.40533599999999</v>
      </c>
    </row>
    <row r="36" spans="1:5" s="3" customFormat="1" ht="116.25" customHeight="1">
      <c r="A36" s="15" t="s">
        <v>51</v>
      </c>
      <c r="B36" s="18" t="s">
        <v>53</v>
      </c>
      <c r="C36" s="16">
        <v>1500000</v>
      </c>
      <c r="D36" s="16">
        <v>1596080.04</v>
      </c>
      <c r="E36" s="25">
        <f t="shared" si="0"/>
        <v>106.40533599999999</v>
      </c>
    </row>
    <row r="37" spans="1:5" s="3" customFormat="1" ht="113.25" customHeight="1">
      <c r="A37" s="15" t="s">
        <v>79</v>
      </c>
      <c r="B37" s="18" t="s">
        <v>191</v>
      </c>
      <c r="C37" s="16">
        <v>700000</v>
      </c>
      <c r="D37" s="16">
        <v>477735.21</v>
      </c>
      <c r="E37" s="25">
        <f t="shared" si="0"/>
        <v>68.247887142857138</v>
      </c>
    </row>
    <row r="38" spans="1:5" s="3" customFormat="1" ht="96" customHeight="1">
      <c r="A38" s="15" t="s">
        <v>30</v>
      </c>
      <c r="B38" s="18" t="s">
        <v>52</v>
      </c>
      <c r="C38" s="16">
        <v>700000</v>
      </c>
      <c r="D38" s="16">
        <v>477735.21</v>
      </c>
      <c r="E38" s="25">
        <f t="shared" si="0"/>
        <v>68.247887142857138</v>
      </c>
    </row>
    <row r="39" spans="1:5" s="3" customFormat="1" ht="61.5" customHeight="1">
      <c r="A39" s="15" t="s">
        <v>78</v>
      </c>
      <c r="B39" s="18" t="s">
        <v>81</v>
      </c>
      <c r="C39" s="16">
        <v>6200000</v>
      </c>
      <c r="D39" s="16">
        <v>4433224.6500000004</v>
      </c>
      <c r="E39" s="25">
        <f t="shared" si="0"/>
        <v>71.503623387096781</v>
      </c>
    </row>
    <row r="40" spans="1:5" s="3" customFormat="1" ht="59.25" customHeight="1">
      <c r="A40" s="15" t="s">
        <v>80</v>
      </c>
      <c r="B40" s="18" t="s">
        <v>73</v>
      </c>
      <c r="C40" s="16">
        <v>6200000</v>
      </c>
      <c r="D40" s="16">
        <v>4433224.6500000004</v>
      </c>
      <c r="E40" s="25">
        <f t="shared" si="0"/>
        <v>71.503623387096781</v>
      </c>
    </row>
    <row r="41" spans="1:5" s="3" customFormat="1" ht="45.75" customHeight="1">
      <c r="A41" s="15" t="s">
        <v>31</v>
      </c>
      <c r="B41" s="18" t="s">
        <v>4</v>
      </c>
      <c r="C41" s="16">
        <v>1300000</v>
      </c>
      <c r="D41" s="16">
        <v>2227319.23</v>
      </c>
      <c r="E41" s="25">
        <f t="shared" si="0"/>
        <v>171.33224846153846</v>
      </c>
    </row>
    <row r="42" spans="1:5" s="5" customFormat="1" ht="17.25" customHeight="1">
      <c r="A42" s="15" t="s">
        <v>32</v>
      </c>
      <c r="B42" s="18" t="s">
        <v>174</v>
      </c>
      <c r="C42" s="16">
        <f>SUM(C43)</f>
        <v>2000000</v>
      </c>
      <c r="D42" s="16">
        <f>SUM(D43)</f>
        <v>1166907.69</v>
      </c>
      <c r="E42" s="20">
        <f t="shared" si="0"/>
        <v>58.345384499999994</v>
      </c>
    </row>
    <row r="43" spans="1:5" s="3" customFormat="1" ht="21" customHeight="1">
      <c r="A43" s="15" t="s">
        <v>33</v>
      </c>
      <c r="B43" s="18" t="s">
        <v>5</v>
      </c>
      <c r="C43" s="16">
        <v>2000000</v>
      </c>
      <c r="D43" s="16">
        <v>1166907.69</v>
      </c>
      <c r="E43" s="25">
        <f t="shared" si="0"/>
        <v>58.345384499999994</v>
      </c>
    </row>
    <row r="44" spans="1:5" s="5" customFormat="1" ht="37.5">
      <c r="A44" s="15" t="s">
        <v>34</v>
      </c>
      <c r="B44" s="18" t="s">
        <v>173</v>
      </c>
      <c r="C44" s="16">
        <f>SUM(C45)</f>
        <v>32660000</v>
      </c>
      <c r="D44" s="16">
        <f>D45+D49</f>
        <v>22039507.550000001</v>
      </c>
      <c r="E44" s="25">
        <f t="shared" si="0"/>
        <v>67.481652020820576</v>
      </c>
    </row>
    <row r="45" spans="1:5" s="3" customFormat="1" ht="45" customHeight="1">
      <c r="A45" s="22" t="s">
        <v>59</v>
      </c>
      <c r="B45" s="23" t="s">
        <v>60</v>
      </c>
      <c r="C45" s="24">
        <v>32660000</v>
      </c>
      <c r="D45" s="24">
        <f>D46+D47+D48</f>
        <v>21626745.18</v>
      </c>
      <c r="E45" s="25">
        <f t="shared" si="0"/>
        <v>66.217835823637472</v>
      </c>
    </row>
    <row r="46" spans="1:5" s="3" customFormat="1" ht="45" customHeight="1">
      <c r="A46" s="22" t="s">
        <v>74</v>
      </c>
      <c r="B46" s="23" t="s">
        <v>60</v>
      </c>
      <c r="C46" s="24">
        <v>1000000</v>
      </c>
      <c r="D46" s="16">
        <v>694126.65</v>
      </c>
      <c r="E46" s="25">
        <f t="shared" si="0"/>
        <v>69.412665000000004</v>
      </c>
    </row>
    <row r="47" spans="1:5" s="3" customFormat="1" ht="42" customHeight="1">
      <c r="A47" s="22" t="s">
        <v>61</v>
      </c>
      <c r="B47" s="23" t="s">
        <v>60</v>
      </c>
      <c r="C47" s="24">
        <v>31660000</v>
      </c>
      <c r="D47" s="24">
        <v>20913318.530000001</v>
      </c>
      <c r="E47" s="25">
        <f t="shared" si="0"/>
        <v>66.055965034744162</v>
      </c>
    </row>
    <row r="48" spans="1:5" s="3" customFormat="1" ht="38.25" customHeight="1">
      <c r="A48" s="22" t="s">
        <v>185</v>
      </c>
      <c r="B48" s="23" t="s">
        <v>60</v>
      </c>
      <c r="C48" s="24">
        <v>0</v>
      </c>
      <c r="D48" s="24">
        <v>19300</v>
      </c>
      <c r="E48" s="25" t="s">
        <v>186</v>
      </c>
    </row>
    <row r="49" spans="1:5" s="3" customFormat="1" ht="40.5" customHeight="1">
      <c r="A49" s="22" t="s">
        <v>183</v>
      </c>
      <c r="B49" s="23" t="s">
        <v>184</v>
      </c>
      <c r="C49" s="24">
        <v>0</v>
      </c>
      <c r="D49" s="24">
        <v>412762.37</v>
      </c>
      <c r="E49" s="25" t="s">
        <v>186</v>
      </c>
    </row>
    <row r="50" spans="1:5" s="5" customFormat="1" ht="40.5" customHeight="1">
      <c r="A50" s="15" t="s">
        <v>35</v>
      </c>
      <c r="B50" s="18" t="s">
        <v>172</v>
      </c>
      <c r="C50" s="16">
        <f>SUM(C51+C54)</f>
        <v>11391000</v>
      </c>
      <c r="D50" s="16">
        <f>SUM(D51+D54)</f>
        <v>10407863.640000001</v>
      </c>
      <c r="E50" s="20">
        <f t="shared" si="0"/>
        <v>91.369183039241506</v>
      </c>
    </row>
    <row r="51" spans="1:5" s="3" customFormat="1" ht="113.25" customHeight="1">
      <c r="A51" s="26" t="s">
        <v>41</v>
      </c>
      <c r="B51" s="18" t="s">
        <v>44</v>
      </c>
      <c r="C51" s="16">
        <f>SUM(C52)</f>
        <v>10391000</v>
      </c>
      <c r="D51" s="16">
        <f>SUM(D52)</f>
        <v>9374878.8800000008</v>
      </c>
      <c r="E51" s="20">
        <f t="shared" si="0"/>
        <v>90.221142142238492</v>
      </c>
    </row>
    <row r="52" spans="1:5" s="3" customFormat="1" ht="138.75" customHeight="1">
      <c r="A52" s="26" t="s">
        <v>62</v>
      </c>
      <c r="B52" s="18" t="s">
        <v>45</v>
      </c>
      <c r="C52" s="16">
        <v>10391000</v>
      </c>
      <c r="D52" s="16">
        <v>9374878.8800000008</v>
      </c>
      <c r="E52" s="20">
        <f t="shared" si="0"/>
        <v>90.221142142238492</v>
      </c>
    </row>
    <row r="53" spans="1:5" s="3" customFormat="1" ht="132.75" customHeight="1">
      <c r="A53" s="26" t="s">
        <v>63</v>
      </c>
      <c r="B53" s="18" t="s">
        <v>46</v>
      </c>
      <c r="C53" s="16">
        <v>10391000</v>
      </c>
      <c r="D53" s="16">
        <v>9374878.8800000008</v>
      </c>
      <c r="E53" s="21">
        <f t="shared" si="0"/>
        <v>90.221142142238492</v>
      </c>
    </row>
    <row r="54" spans="1:5" s="3" customFormat="1" ht="113.25" customHeight="1">
      <c r="A54" s="15" t="s">
        <v>36</v>
      </c>
      <c r="B54" s="18" t="s">
        <v>48</v>
      </c>
      <c r="C54" s="16">
        <f>SUM(C55:C56)</f>
        <v>1000000</v>
      </c>
      <c r="D54" s="16">
        <f>SUM(D55:D56)</f>
        <v>1032984.76</v>
      </c>
      <c r="E54" s="21">
        <f t="shared" si="0"/>
        <v>103.29847599999999</v>
      </c>
    </row>
    <row r="55" spans="1:5" s="3" customFormat="1" ht="78.75" customHeight="1">
      <c r="A55" s="15" t="s">
        <v>37</v>
      </c>
      <c r="B55" s="18" t="s">
        <v>14</v>
      </c>
      <c r="C55" s="16">
        <v>650000</v>
      </c>
      <c r="D55" s="16">
        <v>921594.04</v>
      </c>
      <c r="E55" s="21">
        <f t="shared" si="0"/>
        <v>141.78369846153848</v>
      </c>
    </row>
    <row r="56" spans="1:5" s="3" customFormat="1" ht="73.5" customHeight="1">
      <c r="A56" s="15" t="s">
        <v>47</v>
      </c>
      <c r="B56" s="18" t="s">
        <v>49</v>
      </c>
      <c r="C56" s="16">
        <v>350000</v>
      </c>
      <c r="D56" s="16">
        <v>111390.72</v>
      </c>
      <c r="E56" s="21" t="s">
        <v>186</v>
      </c>
    </row>
    <row r="57" spans="1:5" s="5" customFormat="1" ht="17.25" customHeight="1">
      <c r="A57" s="15" t="s">
        <v>38</v>
      </c>
      <c r="B57" s="18" t="s">
        <v>171</v>
      </c>
      <c r="C57" s="16">
        <v>14600000</v>
      </c>
      <c r="D57" s="16">
        <v>10668020.800000001</v>
      </c>
      <c r="E57" s="17">
        <f t="shared" si="0"/>
        <v>73.068635616438357</v>
      </c>
    </row>
    <row r="58" spans="1:5" s="5" customFormat="1" ht="17.25" customHeight="1">
      <c r="A58" s="15" t="s">
        <v>189</v>
      </c>
      <c r="B58" s="18" t="s">
        <v>190</v>
      </c>
      <c r="C58" s="16">
        <v>0</v>
      </c>
      <c r="D58" s="16">
        <v>1591873.14</v>
      </c>
      <c r="E58" s="21" t="s">
        <v>186</v>
      </c>
    </row>
    <row r="59" spans="1:5" s="5" customFormat="1" ht="20.25" customHeight="1">
      <c r="A59" s="15" t="s">
        <v>39</v>
      </c>
      <c r="B59" s="18" t="s">
        <v>9</v>
      </c>
      <c r="C59" s="16">
        <f>SUM(C60+C112+C116)</f>
        <v>1384577277.7699997</v>
      </c>
      <c r="D59" s="16">
        <f>SUM(D60+D112+D116)</f>
        <v>979961696.19999993</v>
      </c>
      <c r="E59" s="20">
        <f t="shared" si="0"/>
        <v>70.776959288132062</v>
      </c>
    </row>
    <row r="60" spans="1:5" s="5" customFormat="1" ht="53.25" customHeight="1">
      <c r="A60" s="15" t="s">
        <v>40</v>
      </c>
      <c r="B60" s="18" t="s">
        <v>170</v>
      </c>
      <c r="C60" s="16">
        <f>SUM(C64+C62+C80+C109)</f>
        <v>1386659054.5199997</v>
      </c>
      <c r="D60" s="16">
        <f>SUM(D64+D62+D80+D109)</f>
        <v>982027881.05999994</v>
      </c>
      <c r="E60" s="20">
        <f t="shared" si="0"/>
        <v>70.819707112498151</v>
      </c>
    </row>
    <row r="61" spans="1:5" s="5" customFormat="1" ht="43.5" customHeight="1">
      <c r="A61" s="15" t="s">
        <v>96</v>
      </c>
      <c r="B61" s="23" t="s">
        <v>93</v>
      </c>
      <c r="C61" s="16">
        <f>SUM(C62)</f>
        <v>201181790</v>
      </c>
      <c r="D61" s="16">
        <f>SUM(D62)</f>
        <v>167631091</v>
      </c>
      <c r="E61" s="20">
        <f t="shared" si="0"/>
        <v>83.323192919200096</v>
      </c>
    </row>
    <row r="62" spans="1:5" s="3" customFormat="1" ht="42.75" customHeight="1">
      <c r="A62" s="22" t="s">
        <v>144</v>
      </c>
      <c r="B62" s="23" t="s">
        <v>145</v>
      </c>
      <c r="C62" s="16">
        <f>SUM(C63)</f>
        <v>201181790</v>
      </c>
      <c r="D62" s="16">
        <f>SUM(D63)</f>
        <v>167631091</v>
      </c>
      <c r="E62" s="20">
        <f t="shared" si="0"/>
        <v>83.323192919200096</v>
      </c>
    </row>
    <row r="63" spans="1:5" s="3" customFormat="1" ht="44.25" customHeight="1">
      <c r="A63" s="22" t="s">
        <v>146</v>
      </c>
      <c r="B63" s="23" t="s">
        <v>147</v>
      </c>
      <c r="C63" s="16">
        <v>201181790</v>
      </c>
      <c r="D63" s="16">
        <v>167631091</v>
      </c>
      <c r="E63" s="20">
        <f t="shared" si="0"/>
        <v>83.323192919200096</v>
      </c>
    </row>
    <row r="64" spans="1:5" s="5" customFormat="1" ht="60.75" customHeight="1">
      <c r="A64" s="15" t="s">
        <v>95</v>
      </c>
      <c r="B64" s="23" t="s">
        <v>94</v>
      </c>
      <c r="C64" s="16">
        <f>C65+C71+C73+C77+C67+C69+C75</f>
        <v>150561539.03999999</v>
      </c>
      <c r="D64" s="16">
        <f>D65+D71+D73+D77+D67+D69+D75</f>
        <v>118442366.27000001</v>
      </c>
      <c r="E64" s="21">
        <f t="shared" si="0"/>
        <v>78.66707993635292</v>
      </c>
    </row>
    <row r="65" spans="1:5" s="3" customFormat="1" ht="117.75" customHeight="1">
      <c r="A65" s="15" t="s">
        <v>97</v>
      </c>
      <c r="B65" s="27" t="s">
        <v>99</v>
      </c>
      <c r="C65" s="16">
        <f>SUM(C66)</f>
        <v>2143306</v>
      </c>
      <c r="D65" s="16">
        <f>SUM(D66)</f>
        <v>0</v>
      </c>
      <c r="E65" s="21" t="s">
        <v>186</v>
      </c>
    </row>
    <row r="66" spans="1:5" s="3" customFormat="1" ht="128.25" customHeight="1">
      <c r="A66" s="15" t="s">
        <v>98</v>
      </c>
      <c r="B66" s="23" t="s">
        <v>100</v>
      </c>
      <c r="C66" s="16">
        <v>2143306</v>
      </c>
      <c r="D66" s="16">
        <v>0</v>
      </c>
      <c r="E66" s="21" t="s">
        <v>186</v>
      </c>
    </row>
    <row r="67" spans="1:5" s="3" customFormat="1" ht="111.75" customHeight="1">
      <c r="A67" s="19" t="s">
        <v>149</v>
      </c>
      <c r="B67" s="28" t="s">
        <v>166</v>
      </c>
      <c r="C67" s="16">
        <f>SUM(C68)</f>
        <v>5828134</v>
      </c>
      <c r="D67" s="16">
        <f>SUM(D68)</f>
        <v>5828134.3799999999</v>
      </c>
      <c r="E67" s="21">
        <f t="shared" si="0"/>
        <v>100.00000652009717</v>
      </c>
    </row>
    <row r="68" spans="1:5" s="3" customFormat="1" ht="110.25" customHeight="1">
      <c r="A68" s="19" t="s">
        <v>150</v>
      </c>
      <c r="B68" s="28" t="s">
        <v>165</v>
      </c>
      <c r="C68" s="16">
        <v>5828134</v>
      </c>
      <c r="D68" s="16">
        <v>5828134.3799999999</v>
      </c>
      <c r="E68" s="21">
        <f t="shared" si="0"/>
        <v>100.00000652009717</v>
      </c>
    </row>
    <row r="69" spans="1:5" s="3" customFormat="1" ht="75" customHeight="1">
      <c r="A69" s="19" t="s">
        <v>151</v>
      </c>
      <c r="B69" s="18" t="s">
        <v>153</v>
      </c>
      <c r="C69" s="16">
        <f>SUM(C70)</f>
        <v>3066180</v>
      </c>
      <c r="D69" s="16">
        <f>SUM(D70)</f>
        <v>1628573.51</v>
      </c>
      <c r="E69" s="21">
        <f t="shared" si="0"/>
        <v>53.114086909444325</v>
      </c>
    </row>
    <row r="70" spans="1:5" s="3" customFormat="1" ht="73.5" customHeight="1">
      <c r="A70" s="19" t="s">
        <v>152</v>
      </c>
      <c r="B70" s="28" t="s">
        <v>154</v>
      </c>
      <c r="C70" s="16">
        <v>3066180</v>
      </c>
      <c r="D70" s="16">
        <v>1628573.51</v>
      </c>
      <c r="E70" s="21">
        <f t="shared" si="0"/>
        <v>53.114086909444325</v>
      </c>
    </row>
    <row r="71" spans="1:5" s="3" customFormat="1" ht="63" customHeight="1">
      <c r="A71" s="29" t="s">
        <v>101</v>
      </c>
      <c r="B71" s="30" t="s">
        <v>88</v>
      </c>
      <c r="C71" s="31">
        <f>SUM(C72)</f>
        <v>4783330</v>
      </c>
      <c r="D71" s="31">
        <f>SUM(D72)</f>
        <v>4783330</v>
      </c>
      <c r="E71" s="21">
        <f t="shared" si="0"/>
        <v>100</v>
      </c>
    </row>
    <row r="72" spans="1:5" s="3" customFormat="1" ht="74.25" customHeight="1">
      <c r="A72" s="29" t="s">
        <v>102</v>
      </c>
      <c r="B72" s="30" t="s">
        <v>87</v>
      </c>
      <c r="C72" s="31">
        <v>4783330</v>
      </c>
      <c r="D72" s="16">
        <v>4783330</v>
      </c>
      <c r="E72" s="21">
        <f t="shared" si="0"/>
        <v>100</v>
      </c>
    </row>
    <row r="73" spans="1:5" s="3" customFormat="1" ht="26.25" customHeight="1">
      <c r="A73" s="29" t="s">
        <v>103</v>
      </c>
      <c r="B73" s="32" t="s">
        <v>105</v>
      </c>
      <c r="C73" s="31">
        <f>SUM(C74)</f>
        <v>191850</v>
      </c>
      <c r="D73" s="31">
        <f>SUM(D74)</f>
        <v>191850</v>
      </c>
      <c r="E73" s="21">
        <f t="shared" si="0"/>
        <v>100</v>
      </c>
    </row>
    <row r="74" spans="1:5" s="3" customFormat="1" ht="41.25" customHeight="1">
      <c r="A74" s="29" t="s">
        <v>104</v>
      </c>
      <c r="B74" s="32" t="s">
        <v>106</v>
      </c>
      <c r="C74" s="31">
        <v>191850</v>
      </c>
      <c r="D74" s="16">
        <v>191850</v>
      </c>
      <c r="E74" s="21">
        <f t="shared" si="0"/>
        <v>100</v>
      </c>
    </row>
    <row r="75" spans="1:5" s="3" customFormat="1" ht="51.75" customHeight="1">
      <c r="A75" s="19" t="s">
        <v>155</v>
      </c>
      <c r="B75" s="18" t="s">
        <v>157</v>
      </c>
      <c r="C75" s="31">
        <f>SUM(C76)</f>
        <v>40000000.039999999</v>
      </c>
      <c r="D75" s="31">
        <f>SUM(D76)</f>
        <v>34968357.380000003</v>
      </c>
      <c r="E75" s="21">
        <f t="shared" si="0"/>
        <v>87.420893362579108</v>
      </c>
    </row>
    <row r="76" spans="1:5" s="3" customFormat="1" ht="78.75" customHeight="1">
      <c r="A76" s="19" t="s">
        <v>156</v>
      </c>
      <c r="B76" s="18" t="s">
        <v>158</v>
      </c>
      <c r="C76" s="31">
        <v>40000000.039999999</v>
      </c>
      <c r="D76" s="16">
        <v>34968357.380000003</v>
      </c>
      <c r="E76" s="21">
        <f t="shared" si="0"/>
        <v>87.420893362579108</v>
      </c>
    </row>
    <row r="77" spans="1:5" s="3" customFormat="1" ht="21.75" customHeight="1">
      <c r="A77" s="26" t="s">
        <v>107</v>
      </c>
      <c r="B77" s="26" t="s">
        <v>6</v>
      </c>
      <c r="C77" s="16">
        <f>SUM(C78)</f>
        <v>94548739</v>
      </c>
      <c r="D77" s="16">
        <f>SUM(D78)</f>
        <v>71042121</v>
      </c>
      <c r="E77" s="21">
        <f t="shared" si="0"/>
        <v>75.138094649786922</v>
      </c>
    </row>
    <row r="78" spans="1:5" s="3" customFormat="1" ht="18.75" customHeight="1">
      <c r="A78" s="26" t="s">
        <v>108</v>
      </c>
      <c r="B78" s="18" t="s">
        <v>109</v>
      </c>
      <c r="C78" s="16">
        <v>94548739</v>
      </c>
      <c r="D78" s="16">
        <v>71042121</v>
      </c>
      <c r="E78" s="21">
        <f t="shared" si="0"/>
        <v>75.138094649786922</v>
      </c>
    </row>
    <row r="79" spans="1:5" s="3" customFormat="1" ht="61.5" customHeight="1">
      <c r="A79" s="26" t="s">
        <v>110</v>
      </c>
      <c r="B79" s="18" t="s">
        <v>111</v>
      </c>
      <c r="C79" s="16">
        <v>77356000</v>
      </c>
      <c r="D79" s="16">
        <v>58016997</v>
      </c>
      <c r="E79" s="21">
        <f t="shared" si="0"/>
        <v>74.999996121826356</v>
      </c>
    </row>
    <row r="80" spans="1:5" s="5" customFormat="1" ht="44.25" customHeight="1">
      <c r="A80" s="15" t="s">
        <v>113</v>
      </c>
      <c r="B80" s="18" t="s">
        <v>112</v>
      </c>
      <c r="C80" s="16">
        <f>SUM(C81+C83+C85+C87+C89+C91+C93+C95+C97+C107+C99+C101+C103+C105)</f>
        <v>982662645.92999995</v>
      </c>
      <c r="D80" s="16">
        <f>SUM(D81+D83+D85+D87+D89+D91+D93+D95+D97+D107+D99)</f>
        <v>670049868.77999997</v>
      </c>
      <c r="E80" s="20">
        <f t="shared" si="0"/>
        <v>68.187172022384061</v>
      </c>
    </row>
    <row r="81" spans="1:5" s="3" customFormat="1" ht="54" customHeight="1">
      <c r="A81" s="15" t="s">
        <v>115</v>
      </c>
      <c r="B81" s="18" t="s">
        <v>10</v>
      </c>
      <c r="C81" s="16">
        <f>SUM(C82)</f>
        <v>403921918.58999997</v>
      </c>
      <c r="D81" s="16">
        <f>SUM(D82)</f>
        <v>283781445.88</v>
      </c>
      <c r="E81" s="20">
        <f t="shared" si="0"/>
        <v>70.256510681722048</v>
      </c>
    </row>
    <row r="82" spans="1:5" s="3" customFormat="1" ht="57.75" customHeight="1">
      <c r="A82" s="15" t="s">
        <v>114</v>
      </c>
      <c r="B82" s="18" t="s">
        <v>11</v>
      </c>
      <c r="C82" s="16">
        <v>403921918.58999997</v>
      </c>
      <c r="D82" s="16">
        <v>283781445.88</v>
      </c>
      <c r="E82" s="20">
        <f t="shared" si="0"/>
        <v>70.256510681722048</v>
      </c>
    </row>
    <row r="83" spans="1:5" s="3" customFormat="1" ht="114" customHeight="1">
      <c r="A83" s="15" t="s">
        <v>116</v>
      </c>
      <c r="B83" s="18" t="s">
        <v>85</v>
      </c>
      <c r="C83" s="16">
        <f>SUM(C84)</f>
        <v>13391950</v>
      </c>
      <c r="D83" s="16">
        <f>SUM(D84)</f>
        <v>8384617.04</v>
      </c>
      <c r="E83" s="20">
        <f t="shared" si="0"/>
        <v>62.609381307427228</v>
      </c>
    </row>
    <row r="84" spans="1:5" s="3" customFormat="1" ht="78.75" customHeight="1">
      <c r="A84" s="15" t="s">
        <v>117</v>
      </c>
      <c r="B84" s="18" t="s">
        <v>82</v>
      </c>
      <c r="C84" s="16">
        <v>13391950</v>
      </c>
      <c r="D84" s="16">
        <v>8384617.04</v>
      </c>
      <c r="E84" s="20">
        <f t="shared" si="0"/>
        <v>62.609381307427228</v>
      </c>
    </row>
    <row r="85" spans="1:5" s="3" customFormat="1" ht="95.25" customHeight="1">
      <c r="A85" s="26" t="s">
        <v>119</v>
      </c>
      <c r="B85" s="18" t="s">
        <v>121</v>
      </c>
      <c r="C85" s="16">
        <f>SUM(C86)</f>
        <v>70486350</v>
      </c>
      <c r="D85" s="16">
        <f>SUM(D86)</f>
        <v>42847689</v>
      </c>
      <c r="E85" s="20">
        <f t="shared" ref="E85:E118" si="1">D85/C85*100</f>
        <v>60.788633543941486</v>
      </c>
    </row>
    <row r="86" spans="1:5" s="3" customFormat="1" ht="95.25" customHeight="1">
      <c r="A86" s="26" t="s">
        <v>118</v>
      </c>
      <c r="B86" s="18" t="s">
        <v>120</v>
      </c>
      <c r="C86" s="16">
        <v>70486350</v>
      </c>
      <c r="D86" s="16">
        <v>42847689</v>
      </c>
      <c r="E86" s="20">
        <f t="shared" si="1"/>
        <v>60.788633543941486</v>
      </c>
    </row>
    <row r="87" spans="1:5" s="3" customFormat="1" ht="81.75" customHeight="1">
      <c r="A87" s="26" t="s">
        <v>123</v>
      </c>
      <c r="B87" s="18" t="s">
        <v>83</v>
      </c>
      <c r="C87" s="16">
        <f>SUM(C88)</f>
        <v>18240</v>
      </c>
      <c r="D87" s="16">
        <f>SUM(D88)</f>
        <v>9270</v>
      </c>
      <c r="E87" s="20">
        <f t="shared" si="1"/>
        <v>50.82236842105263</v>
      </c>
    </row>
    <row r="88" spans="1:5" s="3" customFormat="1" ht="98.25" customHeight="1">
      <c r="A88" s="26" t="s">
        <v>122</v>
      </c>
      <c r="B88" s="18" t="s">
        <v>148</v>
      </c>
      <c r="C88" s="16">
        <v>18240</v>
      </c>
      <c r="D88" s="16">
        <v>9270</v>
      </c>
      <c r="E88" s="20">
        <f t="shared" si="1"/>
        <v>50.82236842105263</v>
      </c>
    </row>
    <row r="89" spans="1:5" s="3" customFormat="1" ht="94.5" customHeight="1">
      <c r="A89" s="26" t="s">
        <v>124</v>
      </c>
      <c r="B89" s="18" t="s">
        <v>75</v>
      </c>
      <c r="C89" s="16">
        <f>SUM(C90)</f>
        <v>4781088.9400000004</v>
      </c>
      <c r="D89" s="16">
        <f>SUM(D90)</f>
        <v>4831615.1100000003</v>
      </c>
      <c r="E89" s="20">
        <f>D89/C89*100</f>
        <v>101.05679209556808</v>
      </c>
    </row>
    <row r="90" spans="1:5" s="3" customFormat="1" ht="96.75" customHeight="1">
      <c r="A90" s="26" t="s">
        <v>125</v>
      </c>
      <c r="B90" s="18" t="s">
        <v>76</v>
      </c>
      <c r="C90" s="16">
        <v>4781088.9400000004</v>
      </c>
      <c r="D90" s="16">
        <v>4831615.1100000003</v>
      </c>
      <c r="E90" s="20">
        <f>D90/C90*100</f>
        <v>101.05679209556808</v>
      </c>
    </row>
    <row r="91" spans="1:5" s="3" customFormat="1" ht="45" customHeight="1">
      <c r="A91" s="26" t="s">
        <v>126</v>
      </c>
      <c r="B91" s="18" t="s">
        <v>42</v>
      </c>
      <c r="C91" s="16">
        <f>SUM(C92)</f>
        <v>59477770</v>
      </c>
      <c r="D91" s="16">
        <f>SUM(D92)</f>
        <v>41455200</v>
      </c>
      <c r="E91" s="20">
        <f t="shared" ref="E91:E94" si="2">D91/C91*100</f>
        <v>69.698645393060303</v>
      </c>
    </row>
    <row r="92" spans="1:5" s="3" customFormat="1" ht="56.25" customHeight="1">
      <c r="A92" s="26" t="s">
        <v>127</v>
      </c>
      <c r="B92" s="18" t="s">
        <v>43</v>
      </c>
      <c r="C92" s="16">
        <v>59477770</v>
      </c>
      <c r="D92" s="16">
        <v>41455200</v>
      </c>
      <c r="E92" s="20">
        <f t="shared" si="2"/>
        <v>69.698645393060303</v>
      </c>
    </row>
    <row r="93" spans="1:5" s="3" customFormat="1" ht="91.5" customHeight="1">
      <c r="A93" s="26" t="s">
        <v>131</v>
      </c>
      <c r="B93" s="18" t="s">
        <v>128</v>
      </c>
      <c r="C93" s="16">
        <f>SUM(C94)</f>
        <v>421930.29</v>
      </c>
      <c r="D93" s="16">
        <f>SUM(D94)</f>
        <v>686690.02</v>
      </c>
      <c r="E93" s="20">
        <f t="shared" si="2"/>
        <v>162.74963809780047</v>
      </c>
    </row>
    <row r="94" spans="1:5" s="3" customFormat="1" ht="80.25" customHeight="1">
      <c r="A94" s="26" t="s">
        <v>130</v>
      </c>
      <c r="B94" s="18" t="s">
        <v>129</v>
      </c>
      <c r="C94" s="16">
        <v>421930.29</v>
      </c>
      <c r="D94" s="16">
        <v>686690.02</v>
      </c>
      <c r="E94" s="20">
        <f t="shared" si="2"/>
        <v>162.74963809780047</v>
      </c>
    </row>
    <row r="95" spans="1:5" s="3" customFormat="1" ht="79.5" customHeight="1">
      <c r="A95" s="26" t="s">
        <v>132</v>
      </c>
      <c r="B95" s="18" t="s">
        <v>84</v>
      </c>
      <c r="C95" s="16">
        <f>SUM(C96)</f>
        <v>25551.38</v>
      </c>
      <c r="D95" s="16">
        <f>SUM(D96)</f>
        <v>0</v>
      </c>
      <c r="E95" s="20" t="s">
        <v>186</v>
      </c>
    </row>
    <row r="96" spans="1:5" s="3" customFormat="1" ht="78.75" customHeight="1">
      <c r="A96" s="26" t="s">
        <v>133</v>
      </c>
      <c r="B96" s="18" t="s">
        <v>77</v>
      </c>
      <c r="C96" s="16">
        <v>25551.38</v>
      </c>
      <c r="D96" s="16">
        <v>0</v>
      </c>
      <c r="E96" s="20" t="s">
        <v>186</v>
      </c>
    </row>
    <row r="97" spans="1:5" s="3" customFormat="1" ht="134.25" customHeight="1">
      <c r="A97" s="15" t="s">
        <v>134</v>
      </c>
      <c r="B97" s="33" t="s">
        <v>86</v>
      </c>
      <c r="C97" s="16">
        <f>SUM(C98)</f>
        <v>75402700</v>
      </c>
      <c r="D97" s="16">
        <f>SUM(D98)</f>
        <v>54449405</v>
      </c>
      <c r="E97" s="20">
        <f t="shared" si="1"/>
        <v>72.211479164539199</v>
      </c>
    </row>
    <row r="98" spans="1:5" s="3" customFormat="1" ht="134.25" customHeight="1">
      <c r="A98" s="15" t="s">
        <v>135</v>
      </c>
      <c r="B98" s="18" t="s">
        <v>180</v>
      </c>
      <c r="C98" s="16">
        <v>75402700</v>
      </c>
      <c r="D98" s="16">
        <v>54449405</v>
      </c>
      <c r="E98" s="20">
        <f t="shared" si="1"/>
        <v>72.211479164539199</v>
      </c>
    </row>
    <row r="99" spans="1:5" s="3" customFormat="1" ht="81.75" customHeight="1">
      <c r="A99" s="19" t="s">
        <v>159</v>
      </c>
      <c r="B99" s="18" t="s">
        <v>161</v>
      </c>
      <c r="C99" s="16">
        <f>SUM(C100)</f>
        <v>2442441.84</v>
      </c>
      <c r="D99" s="16">
        <f>SUM(D100)</f>
        <v>1016705.48</v>
      </c>
      <c r="E99" s="20">
        <f t="shared" si="1"/>
        <v>41.62659938711171</v>
      </c>
    </row>
    <row r="100" spans="1:5" s="3" customFormat="1" ht="81.75" customHeight="1">
      <c r="A100" s="15" t="s">
        <v>160</v>
      </c>
      <c r="B100" s="18" t="s">
        <v>162</v>
      </c>
      <c r="C100" s="16">
        <v>2442441.84</v>
      </c>
      <c r="D100" s="16">
        <v>1016705.48</v>
      </c>
      <c r="E100" s="20">
        <f t="shared" si="1"/>
        <v>41.62659938711171</v>
      </c>
    </row>
    <row r="101" spans="1:5" s="3" customFormat="1" ht="67.5" customHeight="1">
      <c r="A101" s="15" t="s">
        <v>193</v>
      </c>
      <c r="B101" s="18" t="s">
        <v>194</v>
      </c>
      <c r="C101" s="16">
        <f>C102</f>
        <v>6100000</v>
      </c>
      <c r="D101" s="16">
        <f>D102</f>
        <v>0</v>
      </c>
      <c r="E101" s="20" t="s">
        <v>186</v>
      </c>
    </row>
    <row r="102" spans="1:5" s="3" customFormat="1" ht="62.25" customHeight="1">
      <c r="A102" s="15" t="s">
        <v>195</v>
      </c>
      <c r="B102" s="18" t="s">
        <v>196</v>
      </c>
      <c r="C102" s="16">
        <v>6100000</v>
      </c>
      <c r="D102" s="16">
        <v>0</v>
      </c>
      <c r="E102" s="20" t="s">
        <v>186</v>
      </c>
    </row>
    <row r="103" spans="1:5" s="3" customFormat="1" ht="34.5" customHeight="1">
      <c r="A103" s="15" t="s">
        <v>197</v>
      </c>
      <c r="B103" s="18" t="s">
        <v>198</v>
      </c>
      <c r="C103" s="16">
        <f>C104</f>
        <v>403100</v>
      </c>
      <c r="D103" s="16">
        <f>D104</f>
        <v>0</v>
      </c>
      <c r="E103" s="20" t="s">
        <v>186</v>
      </c>
    </row>
    <row r="104" spans="1:5" s="3" customFormat="1" ht="42.75" customHeight="1">
      <c r="A104" s="15" t="s">
        <v>199</v>
      </c>
      <c r="B104" s="18" t="s">
        <v>200</v>
      </c>
      <c r="C104" s="16">
        <v>403100</v>
      </c>
      <c r="D104" s="16">
        <v>0</v>
      </c>
      <c r="E104" s="20" t="s">
        <v>186</v>
      </c>
    </row>
    <row r="105" spans="1:5" s="3" customFormat="1" ht="59.25" customHeight="1">
      <c r="A105" s="15" t="s">
        <v>201</v>
      </c>
      <c r="B105" s="18" t="s">
        <v>202</v>
      </c>
      <c r="C105" s="16">
        <f>C106</f>
        <v>198200</v>
      </c>
      <c r="D105" s="16">
        <f>D106</f>
        <v>0</v>
      </c>
      <c r="E105" s="20" t="s">
        <v>186</v>
      </c>
    </row>
    <row r="106" spans="1:5" s="3" customFormat="1" ht="76.5" customHeight="1">
      <c r="A106" s="15" t="s">
        <v>203</v>
      </c>
      <c r="B106" s="18" t="s">
        <v>204</v>
      </c>
      <c r="C106" s="16">
        <v>198200</v>
      </c>
      <c r="D106" s="16">
        <v>0</v>
      </c>
      <c r="E106" s="20" t="s">
        <v>186</v>
      </c>
    </row>
    <row r="107" spans="1:5" s="3" customFormat="1" ht="21" customHeight="1">
      <c r="A107" s="15" t="s">
        <v>137</v>
      </c>
      <c r="B107" s="18" t="s">
        <v>138</v>
      </c>
      <c r="C107" s="16">
        <f>SUM(C108)</f>
        <v>345591404.88999999</v>
      </c>
      <c r="D107" s="16">
        <f>SUM(D108)</f>
        <v>232587231.25</v>
      </c>
      <c r="E107" s="20">
        <f t="shared" si="1"/>
        <v>67.301219868020539</v>
      </c>
    </row>
    <row r="108" spans="1:5" s="3" customFormat="1" ht="21" customHeight="1">
      <c r="A108" s="15" t="s">
        <v>136</v>
      </c>
      <c r="B108" s="18" t="s">
        <v>139</v>
      </c>
      <c r="C108" s="16">
        <v>345591404.88999999</v>
      </c>
      <c r="D108" s="16">
        <v>232587231.25</v>
      </c>
      <c r="E108" s="20">
        <f t="shared" si="1"/>
        <v>67.301219868020539</v>
      </c>
    </row>
    <row r="109" spans="1:5" s="3" customFormat="1" ht="18" customHeight="1">
      <c r="A109" s="26" t="s">
        <v>140</v>
      </c>
      <c r="B109" s="18" t="s">
        <v>141</v>
      </c>
      <c r="C109" s="16">
        <f>SUM(C110)</f>
        <v>52253079.549999997</v>
      </c>
      <c r="D109" s="16">
        <f>SUM(D110)</f>
        <v>25904555.010000002</v>
      </c>
      <c r="E109" s="20">
        <f t="shared" si="1"/>
        <v>49.575173813846547</v>
      </c>
    </row>
    <row r="110" spans="1:5" s="3" customFormat="1" ht="41.25" customHeight="1">
      <c r="A110" s="26" t="s">
        <v>142</v>
      </c>
      <c r="B110" s="18" t="s">
        <v>65</v>
      </c>
      <c r="C110" s="16">
        <f>SUM(C111)</f>
        <v>52253079.549999997</v>
      </c>
      <c r="D110" s="16">
        <f>SUM(D111)</f>
        <v>25904555.010000002</v>
      </c>
      <c r="E110" s="20">
        <f t="shared" si="1"/>
        <v>49.575173813846547</v>
      </c>
    </row>
    <row r="111" spans="1:5" s="3" customFormat="1" ht="43.5" customHeight="1">
      <c r="A111" s="26" t="s">
        <v>143</v>
      </c>
      <c r="B111" s="18" t="s">
        <v>64</v>
      </c>
      <c r="C111" s="16">
        <v>52253079.549999997</v>
      </c>
      <c r="D111" s="16">
        <v>25904555.010000002</v>
      </c>
      <c r="E111" s="20">
        <f t="shared" si="1"/>
        <v>49.575173813846547</v>
      </c>
    </row>
    <row r="112" spans="1:5" s="5" customFormat="1" ht="18" customHeight="1">
      <c r="A112" s="26" t="s">
        <v>89</v>
      </c>
      <c r="B112" s="18" t="s">
        <v>181</v>
      </c>
      <c r="C112" s="16">
        <f t="shared" ref="C112:D114" si="3">SUM(C113)</f>
        <v>90000</v>
      </c>
      <c r="D112" s="16">
        <f t="shared" si="3"/>
        <v>240100</v>
      </c>
      <c r="E112" s="17">
        <f t="shared" si="1"/>
        <v>266.77777777777777</v>
      </c>
    </row>
    <row r="113" spans="1:5" s="3" customFormat="1" ht="42" customHeight="1">
      <c r="A113" s="26" t="s">
        <v>90</v>
      </c>
      <c r="B113" s="18" t="s">
        <v>71</v>
      </c>
      <c r="C113" s="16">
        <f t="shared" si="3"/>
        <v>90000</v>
      </c>
      <c r="D113" s="16">
        <f t="shared" si="3"/>
        <v>240100</v>
      </c>
      <c r="E113" s="20">
        <f t="shared" si="1"/>
        <v>266.77777777777777</v>
      </c>
    </row>
    <row r="114" spans="1:5" s="3" customFormat="1" ht="60.75" customHeight="1">
      <c r="A114" s="26" t="s">
        <v>91</v>
      </c>
      <c r="B114" s="18" t="s">
        <v>72</v>
      </c>
      <c r="C114" s="16">
        <f t="shared" si="3"/>
        <v>90000</v>
      </c>
      <c r="D114" s="16">
        <f t="shared" si="3"/>
        <v>240100</v>
      </c>
      <c r="E114" s="20">
        <f t="shared" si="1"/>
        <v>266.77777777777777</v>
      </c>
    </row>
    <row r="115" spans="1:5" s="3" customFormat="1" ht="60.75" customHeight="1">
      <c r="A115" s="26" t="s">
        <v>92</v>
      </c>
      <c r="B115" s="18" t="s">
        <v>72</v>
      </c>
      <c r="C115" s="16">
        <v>90000</v>
      </c>
      <c r="D115" s="16">
        <v>240100</v>
      </c>
      <c r="E115" s="20">
        <f t="shared" si="1"/>
        <v>266.77777777777777</v>
      </c>
    </row>
    <row r="116" spans="1:5" s="5" customFormat="1" ht="63" customHeight="1">
      <c r="A116" s="34" t="s">
        <v>163</v>
      </c>
      <c r="B116" s="35" t="s">
        <v>182</v>
      </c>
      <c r="C116" s="16">
        <f>SUM(C117)</f>
        <v>-2171776.75</v>
      </c>
      <c r="D116" s="16">
        <f>SUM(D117)</f>
        <v>-2306284.86</v>
      </c>
      <c r="E116" s="17">
        <f t="shared" si="1"/>
        <v>106.19345934152761</v>
      </c>
    </row>
    <row r="117" spans="1:5" s="3" customFormat="1" ht="61.5" customHeight="1">
      <c r="A117" s="19" t="s">
        <v>167</v>
      </c>
      <c r="B117" s="18" t="s">
        <v>164</v>
      </c>
      <c r="C117" s="16">
        <v>-2171776.75</v>
      </c>
      <c r="D117" s="16">
        <v>-2306284.86</v>
      </c>
      <c r="E117" s="17">
        <f t="shared" si="1"/>
        <v>106.19345934152761</v>
      </c>
    </row>
    <row r="118" spans="1:5" ht="16.5" customHeight="1">
      <c r="A118" s="26"/>
      <c r="B118" s="28" t="s">
        <v>15</v>
      </c>
      <c r="C118" s="36">
        <f>SUM(C59+C13)</f>
        <v>1670516277.7699997</v>
      </c>
      <c r="D118" s="16">
        <f>SUM(D59+D13)</f>
        <v>1187317629.26</v>
      </c>
      <c r="E118" s="17">
        <f t="shared" si="1"/>
        <v>71.074891341075116</v>
      </c>
    </row>
    <row r="119" spans="1:5" ht="16.5" customHeight="1">
      <c r="A119" s="48"/>
      <c r="B119" s="49"/>
      <c r="C119" s="50"/>
      <c r="D119" s="51"/>
      <c r="E119" s="52"/>
    </row>
    <row r="120" spans="1:5" ht="16.5" customHeight="1">
      <c r="A120" s="48"/>
      <c r="B120" s="49"/>
      <c r="C120" s="50"/>
      <c r="D120" s="51"/>
      <c r="E120" s="52"/>
    </row>
    <row r="121" spans="1:5" ht="16.5" customHeight="1">
      <c r="A121" s="48"/>
      <c r="B121" s="49"/>
      <c r="C121" s="50"/>
      <c r="D121" s="51"/>
      <c r="E121" s="52"/>
    </row>
    <row r="122" spans="1:5" ht="118.5" customHeight="1">
      <c r="A122" s="48" t="s">
        <v>222</v>
      </c>
      <c r="B122" s="49"/>
      <c r="C122" s="50"/>
      <c r="D122" s="53" t="s">
        <v>221</v>
      </c>
      <c r="E122" s="54"/>
    </row>
    <row r="123" spans="1:5">
      <c r="C123" s="11"/>
      <c r="D123" s="12"/>
    </row>
    <row r="124" spans="1:5">
      <c r="A124" s="46"/>
      <c r="C124" s="11"/>
      <c r="D124" s="47"/>
      <c r="E124" s="47"/>
    </row>
    <row r="126" spans="1:5">
      <c r="C126" s="7"/>
    </row>
    <row r="127" spans="1:5" ht="18.75">
      <c r="A127" s="40"/>
      <c r="B127" s="40"/>
      <c r="C127" s="1"/>
      <c r="D127" s="39"/>
      <c r="E127" s="1"/>
    </row>
    <row r="128" spans="1:5" ht="18.75">
      <c r="A128" s="40"/>
      <c r="B128" s="40"/>
      <c r="C128" s="1"/>
      <c r="D128" s="39"/>
      <c r="E128" s="1"/>
    </row>
    <row r="129" spans="1:5" ht="18.75">
      <c r="A129" s="40"/>
      <c r="B129" s="40"/>
      <c r="C129" s="1"/>
      <c r="D129" s="39"/>
      <c r="E129" s="1"/>
    </row>
    <row r="130" spans="1:5" ht="18.75">
      <c r="A130" s="40"/>
      <c r="B130" s="40"/>
      <c r="C130" s="1"/>
      <c r="D130" s="41"/>
      <c r="E130" s="41"/>
    </row>
    <row r="131" spans="1:5" ht="18.75">
      <c r="A131" s="1"/>
      <c r="B131" s="1"/>
      <c r="C131" s="1"/>
      <c r="D131" s="38"/>
      <c r="E131" s="1"/>
    </row>
  </sheetData>
  <mergeCells count="13">
    <mergeCell ref="D124:E124"/>
    <mergeCell ref="D122:E122"/>
    <mergeCell ref="A7:D7"/>
    <mergeCell ref="A8:D8"/>
    <mergeCell ref="A9:D9"/>
    <mergeCell ref="D1:E1"/>
    <mergeCell ref="D4:E4"/>
    <mergeCell ref="D5:E5"/>
    <mergeCell ref="A127:B127"/>
    <mergeCell ref="A128:B128"/>
    <mergeCell ref="A129:B129"/>
    <mergeCell ref="A130:B130"/>
    <mergeCell ref="D130:E130"/>
  </mergeCells>
  <phoneticPr fontId="0" type="noConversion"/>
  <pageMargins left="1.3779527559055118" right="0.39370078740157483" top="0.98425196850393704" bottom="0.78740157480314965" header="0.31496062992125984" footer="0.31496062992125984"/>
  <pageSetup paperSize="9" scale="53" fitToHeight="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 год</vt:lpstr>
      <vt:lpstr>'2017 год'!Заголовки_для_печати</vt:lpstr>
      <vt:lpstr>'2017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Компьютер</cp:lastModifiedBy>
  <cp:lastPrinted>2017-11-13T13:44:27Z</cp:lastPrinted>
  <dcterms:created xsi:type="dcterms:W3CDTF">1996-10-08T23:32:33Z</dcterms:created>
  <dcterms:modified xsi:type="dcterms:W3CDTF">2017-11-13T13:45:03Z</dcterms:modified>
</cp:coreProperties>
</file>